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8115" tabRatio="783" activeTab="1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Darbhanga!$A$4:$X$14</definedName>
    <definedName name="_xlnm._FilterDatabase" localSheetId="5" hidden="1">Kosi!$A$4:$Z$15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Purnea!$A$4:$Z$18</definedName>
    <definedName name="_xlnm._FilterDatabase" localSheetId="9" hidden="1">Saran!$A$5:$X$7</definedName>
    <definedName name="_xlnm._FilterDatabase" localSheetId="7" hidden="1">Tirhut!$A$4:$X$24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AE12" i="10"/>
  <c r="AE11"/>
  <c r="U24" i="13"/>
  <c r="J25" i="10"/>
  <c r="U23"/>
  <c r="F23"/>
  <c r="I23" s="1"/>
  <c r="E23"/>
  <c r="H23" s="1"/>
  <c r="D23"/>
  <c r="G23" s="1"/>
  <c r="E16" i="9"/>
  <c r="D21" i="10"/>
  <c r="G21" s="1"/>
  <c r="W14" i="8"/>
  <c r="X21" i="10" s="1"/>
  <c r="H14" i="8"/>
  <c r="F21" i="10" s="1"/>
  <c r="I21" s="1"/>
  <c r="E14" i="8"/>
  <c r="E21" i="10" s="1"/>
  <c r="H21" s="1"/>
  <c r="U19"/>
  <c r="K19"/>
  <c r="I19"/>
  <c r="F19"/>
  <c r="E19"/>
  <c r="H19" s="1"/>
  <c r="D19"/>
  <c r="G19" s="1"/>
  <c r="M24" i="13"/>
  <c r="L19" i="10" s="1"/>
  <c r="N24" i="13"/>
  <c r="M19" i="10" s="1"/>
  <c r="O24" i="13"/>
  <c r="N19" i="10" s="1"/>
  <c r="P24" i="13"/>
  <c r="O19" i="10" s="1"/>
  <c r="Q24" i="13"/>
  <c r="P19" i="10" s="1"/>
  <c r="R24" i="13"/>
  <c r="Q19" i="10" s="1"/>
  <c r="S24" i="13"/>
  <c r="R19" i="10" s="1"/>
  <c r="T24" i="13"/>
  <c r="S19" i="10" s="1"/>
  <c r="T19"/>
  <c r="V24" i="13"/>
  <c r="W19" i="10" s="1"/>
  <c r="W24" i="13"/>
  <c r="X19" i="10" s="1"/>
  <c r="H24" i="13"/>
  <c r="E24"/>
  <c r="L24"/>
  <c r="I24"/>
  <c r="W2"/>
  <c r="U17" i="10"/>
  <c r="I17"/>
  <c r="F17"/>
  <c r="E17"/>
  <c r="H17" s="1"/>
  <c r="D17"/>
  <c r="H18" i="5"/>
  <c r="E18"/>
  <c r="U15" i="10"/>
  <c r="E15"/>
  <c r="H15" s="1"/>
  <c r="D15"/>
  <c r="G15" s="1"/>
  <c r="E15" i="12"/>
  <c r="Y15"/>
  <c r="X15" i="10" s="1"/>
  <c r="X15" i="12"/>
  <c r="W15" i="10" s="1"/>
  <c r="W15" i="12"/>
  <c r="T15" i="10" s="1"/>
  <c r="V15" i="12"/>
  <c r="S15" i="10" s="1"/>
  <c r="U15" i="12"/>
  <c r="R15" i="10" s="1"/>
  <c r="T15" i="12"/>
  <c r="Q15" i="10" s="1"/>
  <c r="S15" i="12"/>
  <c r="P15" i="10" s="1"/>
  <c r="R15" i="12"/>
  <c r="O15" i="10" s="1"/>
  <c r="Q15" i="12"/>
  <c r="N15" i="10" s="1"/>
  <c r="P15" i="12"/>
  <c r="M15" i="10" s="1"/>
  <c r="O15" i="12"/>
  <c r="L15" i="10" s="1"/>
  <c r="N15" i="12"/>
  <c r="K15" i="10" s="1"/>
  <c r="K15" i="12"/>
  <c r="J15"/>
  <c r="I15"/>
  <c r="H15"/>
  <c r="Y2"/>
  <c r="F15" i="10"/>
  <c r="I15" s="1"/>
  <c r="I13"/>
  <c r="H13"/>
  <c r="H22" i="6"/>
  <c r="E22"/>
  <c r="U11" i="10"/>
  <c r="T11"/>
  <c r="F11"/>
  <c r="I11" s="1"/>
  <c r="E11"/>
  <c r="H11" s="1"/>
  <c r="D11"/>
  <c r="G11" s="1"/>
  <c r="W13" i="11"/>
  <c r="X11" i="10" s="1"/>
  <c r="T13" i="11"/>
  <c r="S11" i="10" s="1"/>
  <c r="L13" i="11"/>
  <c r="K11" i="10" s="1"/>
  <c r="H13" i="11"/>
  <c r="E13"/>
  <c r="V13"/>
  <c r="W11" i="10" s="1"/>
  <c r="U13" i="11"/>
  <c r="S13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W2"/>
  <c r="G13" i="10"/>
  <c r="G9"/>
  <c r="G7"/>
  <c r="W2" i="9"/>
  <c r="W2" i="8"/>
  <c r="Y2" i="5"/>
  <c r="W2" i="6"/>
  <c r="W2" i="7"/>
  <c r="W2" i="4"/>
  <c r="V15" i="10" l="1"/>
  <c r="V11"/>
  <c r="V19"/>
  <c r="G17"/>
  <c r="G25" s="1"/>
  <c r="AA19"/>
  <c r="AA15"/>
  <c r="AA11"/>
  <c r="I9"/>
  <c r="I25" s="1"/>
  <c r="H9"/>
  <c r="H25" s="1"/>
  <c r="Q14" i="8"/>
  <c r="P21" i="10" s="1"/>
  <c r="R14" i="8"/>
  <c r="Q21" i="10" s="1"/>
  <c r="Q16" i="9"/>
  <c r="P23" i="10" s="1"/>
  <c r="R16" i="9"/>
  <c r="Q23" i="10" s="1"/>
  <c r="S18" i="5"/>
  <c r="P17" i="10" s="1"/>
  <c r="T18" i="5"/>
  <c r="Q17" i="10" s="1"/>
  <c r="U18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V21"/>
  <c r="W21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H7"/>
  <c r="I14" i="8"/>
  <c r="U21" i="10" s="1"/>
  <c r="L14" i="8"/>
  <c r="K21" i="10" s="1"/>
  <c r="M14" i="8"/>
  <c r="L21" i="10" s="1"/>
  <c r="N14" i="8"/>
  <c r="M21" i="10" s="1"/>
  <c r="O14" i="8"/>
  <c r="N21" i="10" s="1"/>
  <c r="P14" i="8"/>
  <c r="O21" i="10" s="1"/>
  <c r="S14" i="8"/>
  <c r="R21" i="10" s="1"/>
  <c r="T14" i="8"/>
  <c r="S21" i="10" s="1"/>
  <c r="U14" i="8"/>
  <c r="T21" i="10" s="1"/>
  <c r="V14" i="8"/>
  <c r="W21" i="10" s="1"/>
  <c r="I16" i="9"/>
  <c r="L16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D13" i="10"/>
  <c r="D25" s="1"/>
  <c r="D9"/>
  <c r="I23" i="4"/>
  <c r="U7" i="10" s="1"/>
  <c r="L23" i="4"/>
  <c r="K7" i="10" s="1"/>
  <c r="D7"/>
  <c r="I18" i="5"/>
  <c r="J18"/>
  <c r="K18"/>
  <c r="N18"/>
  <c r="K17" i="10" s="1"/>
  <c r="O18" i="5"/>
  <c r="L17" i="10" s="1"/>
  <c r="P18" i="5"/>
  <c r="M17" i="10" s="1"/>
  <c r="M25" s="1"/>
  <c r="Q18" i="5"/>
  <c r="N17" i="10" s="1"/>
  <c r="R18" i="5"/>
  <c r="O17" i="10" s="1"/>
  <c r="V18" i="5"/>
  <c r="S17" i="10" s="1"/>
  <c r="W18" i="5"/>
  <c r="T17" i="10" s="1"/>
  <c r="X18" i="5"/>
  <c r="W17" i="10" s="1"/>
  <c r="Y18" i="5"/>
  <c r="X17" i="10" s="1"/>
  <c r="I22" i="6"/>
  <c r="U13" i="10" s="1"/>
  <c r="L22" i="6"/>
  <c r="K13" i="10" s="1"/>
  <c r="F13"/>
  <c r="E13"/>
  <c r="I21" i="7"/>
  <c r="U9" i="10" s="1"/>
  <c r="L21" i="7"/>
  <c r="K9" i="10" s="1"/>
  <c r="T9"/>
  <c r="W9"/>
  <c r="H21" i="7"/>
  <c r="F9" i="10" s="1"/>
  <c r="E21" i="7"/>
  <c r="E9" i="10" s="1"/>
  <c r="H23" i="4"/>
  <c r="F7" i="10" s="1"/>
  <c r="E23" i="4"/>
  <c r="E7" i="10" s="1"/>
  <c r="E25" l="1"/>
  <c r="F25"/>
  <c r="U25"/>
  <c r="N25"/>
  <c r="O25"/>
  <c r="W25"/>
  <c r="S25"/>
  <c r="Q25"/>
  <c r="X25"/>
  <c r="T25"/>
  <c r="K25"/>
  <c r="R25"/>
  <c r="P25"/>
  <c r="L25"/>
  <c r="V23"/>
  <c r="AA23" s="1"/>
  <c r="V7"/>
  <c r="V9"/>
  <c r="AA9" s="1"/>
  <c r="V13"/>
  <c r="AA13" s="1"/>
  <c r="V21"/>
  <c r="AA21" s="1"/>
  <c r="V17"/>
  <c r="AA7" l="1"/>
  <c r="V25"/>
  <c r="AA25" s="1"/>
  <c r="AA17"/>
</calcChain>
</file>

<file path=xl/sharedStrings.xml><?xml version="1.0" encoding="utf-8"?>
<sst xmlns="http://schemas.openxmlformats.org/spreadsheetml/2006/main" count="757" uniqueCount="419">
  <si>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</si>
  <si>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</si>
  <si>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</si>
  <si>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</si>
  <si>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</si>
  <si>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</si>
  <si>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</si>
  <si>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</si>
  <si>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</si>
  <si>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</si>
  <si>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</si>
  <si>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</si>
  <si>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</si>
  <si>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</si>
  <si>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</si>
  <si>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</si>
  <si>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</si>
  <si>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</si>
  <si>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</si>
  <si>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</si>
  <si>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</si>
  <si>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</si>
  <si>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</si>
  <si>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</si>
  <si>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 xml:space="preserve">Name of Division :-  Darbhanga &amp; ( Muz, Sheohar, Sitamarhi &amp; Vaishali Distt.)                                                                    </t>
  </si>
  <si>
    <t xml:space="preserve">Name of Division :-  Saran &amp; (East &amp; West Champaran)                                                                     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</si>
  <si>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</si>
  <si>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</si>
  <si>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</si>
  <si>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</si>
  <si>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</si>
  <si>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</si>
  <si>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</si>
  <si>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</si>
  <si>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</si>
  <si>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</si>
  <si>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</si>
  <si>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</si>
  <si>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</si>
  <si>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</si>
  <si>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</si>
  <si>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</si>
  <si>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</si>
  <si>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</si>
  <si>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</si>
  <si>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</si>
  <si>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</si>
  <si>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</si>
  <si>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</si>
  <si>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</si>
  <si>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</si>
  <si>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</si>
  <si>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</si>
  <si>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</si>
  <si>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</si>
  <si>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</si>
  <si>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</si>
  <si>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</si>
  <si>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</si>
  <si>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</si>
  <si>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</si>
  <si>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</si>
  <si>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</si>
  <si>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</si>
  <si>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</si>
  <si>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</si>
  <si>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</si>
  <si>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</si>
  <si>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</si>
  <si>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</si>
  <si>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</si>
  <si>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</si>
  <si>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</si>
  <si>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</si>
  <si>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</si>
  <si>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</si>
  <si>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</si>
  <si>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</si>
  <si>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</si>
  <si>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</si>
  <si>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</si>
  <si>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</si>
  <si>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</si>
  <si>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</si>
  <si>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</si>
  <si>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</si>
  <si>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</si>
  <si>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</si>
  <si>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</si>
  <si>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</si>
  <si>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</si>
  <si>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</si>
  <si>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</si>
  <si>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</si>
  <si>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</si>
  <si>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</si>
  <si>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</si>
  <si>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</si>
  <si>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</si>
  <si>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</si>
  <si>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</si>
  <si>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</si>
  <si>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</si>
  <si>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</si>
  <si>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</si>
  <si>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</si>
  <si>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</si>
  <si>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</si>
  <si>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</si>
  <si>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</si>
  <si>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</si>
  <si>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</si>
  <si>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</si>
  <si>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</si>
  <si>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</si>
  <si>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</si>
  <si>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</si>
  <si>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</si>
  <si>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</si>
  <si>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</si>
  <si>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</si>
  <si>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</si>
  <si>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</si>
  <si>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</si>
  <si>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</si>
  <si>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</si>
  <si>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</si>
  <si>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</si>
  <si>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</si>
  <si>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</si>
  <si>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</si>
  <si>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</si>
  <si>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</si>
  <si>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</si>
  <si>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</si>
  <si>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</si>
  <si>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</si>
  <si>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</si>
  <si>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</si>
  <si>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</si>
  <si>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</si>
  <si>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</si>
  <si>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</si>
  <si>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</si>
  <si>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</si>
  <si>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</si>
  <si>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</si>
  <si>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</si>
  <si>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</si>
  <si>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</si>
  <si>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</si>
  <si>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</si>
  <si>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</si>
  <si>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</si>
  <si>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</si>
  <si>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</si>
  <si>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</si>
  <si>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</si>
  <si>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</si>
  <si>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</si>
  <si>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</si>
  <si>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</si>
  <si>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</si>
  <si>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</si>
  <si>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</si>
  <si>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</si>
  <si>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</si>
  <si>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</si>
  <si>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</si>
  <si>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</si>
  <si>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</si>
  <si>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</si>
  <si>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</si>
  <si>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</si>
  <si>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</si>
  <si>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</si>
  <si>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</si>
  <si>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</si>
  <si>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</si>
  <si>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</si>
  <si>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</si>
  <si>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</si>
  <si>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</si>
  <si>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</si>
  <si>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</si>
  <si>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</si>
  <si>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</si>
  <si>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</si>
  <si>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</si>
  <si>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</si>
  <si>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</si>
  <si>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</si>
  <si>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</si>
  <si>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</si>
  <si>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</si>
  <si>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</si>
  <si>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</si>
  <si>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</si>
  <si>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</si>
  <si>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</si>
  <si>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</si>
  <si>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</si>
  <si>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</si>
  <si>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</si>
  <si>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</si>
  <si>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</si>
  <si>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</si>
  <si>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</si>
  <si>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</si>
  <si>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</si>
  <si>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</si>
  <si>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</si>
  <si>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</si>
  <si>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</si>
  <si>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</si>
  <si>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</si>
  <si>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</si>
  <si>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</si>
  <si>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</si>
  <si>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</si>
  <si>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</si>
  <si>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</si>
  <si>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</si>
  <si>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</si>
  <si>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</si>
  <si>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</si>
  <si>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</si>
  <si>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</si>
  <si>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</si>
  <si>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</si>
  <si>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</si>
  <si>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</si>
  <si>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</si>
  <si>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</si>
  <si>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</si>
  <si>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</si>
  <si>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</si>
  <si>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</si>
  <si>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</si>
  <si>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</si>
  <si>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</si>
  <si>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</si>
  <si>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</si>
  <si>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</si>
  <si>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</si>
  <si>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</si>
  <si>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</si>
  <si>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</si>
  <si>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</si>
  <si>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</si>
  <si>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</si>
  <si>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</si>
  <si>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</si>
  <si>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</si>
  <si>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</si>
  <si>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</si>
  <si>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</si>
  <si>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</si>
  <si>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</si>
  <si>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</si>
  <si>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</si>
  <si>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</si>
  <si>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</si>
  <si>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</si>
  <si>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</si>
  <si>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</si>
  <si>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</si>
  <si>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</si>
  <si>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</si>
  <si>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</si>
  <si>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</si>
  <si>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</si>
  <si>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</si>
  <si>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</si>
  <si>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</si>
  <si>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</si>
  <si>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</si>
  <si>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</si>
  <si>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</si>
  <si>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</si>
  <si>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</si>
  <si>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</si>
  <si>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</si>
  <si>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</si>
  <si>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</si>
  <si>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</si>
  <si>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</si>
  <si>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</si>
  <si>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</si>
  <si>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</si>
  <si>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</si>
  <si>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Progress Report for the construction of Model School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</si>
  <si>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</si>
  <si>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</si>
  <si>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</si>
  <si>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</si>
  <si>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</si>
  <si>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</si>
  <si>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</si>
  <si>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</si>
  <si>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</si>
  <si>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</si>
  <si>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</si>
  <si>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</si>
  <si>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</si>
  <si>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</si>
  <si>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</si>
  <si>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</si>
  <si>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</si>
  <si>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</si>
  <si>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</si>
  <si>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</si>
  <si>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</si>
  <si>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</si>
  <si>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</si>
  <si>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</si>
  <si>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</si>
  <si>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 xml:space="preserve">Progress report for the construction of Model School building   (2009-10)                               </t>
  </si>
  <si>
    <t>1st A/C Bill Paid</t>
  </si>
  <si>
    <t>Land problem</t>
  </si>
  <si>
    <t>Chek</t>
  </si>
  <si>
    <t>3rd A/C Bill Paid</t>
  </si>
  <si>
    <t>Required HM to instruct for coprate</t>
  </si>
  <si>
    <t>School name to be changed</t>
  </si>
  <si>
    <t>2nd A/C bill paid</t>
  </si>
  <si>
    <t>3rd A/C bill paid</t>
  </si>
  <si>
    <t>4th A/C bill paid</t>
  </si>
  <si>
    <t>Lalidhar H.S. Benipatti *</t>
  </si>
  <si>
    <t>1st on A/C Bill Paid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</si>
  <si>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</si>
  <si>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</si>
  <si>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</si>
  <si>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Tender Process</t>
  </si>
  <si>
    <t>Low land</t>
  </si>
  <si>
    <t>Water logged</t>
  </si>
  <si>
    <t>1st A/C bill paid</t>
  </si>
  <si>
    <t>3rd on A/C Bill Paid</t>
  </si>
  <si>
    <t>4th A/C Bill Paid</t>
  </si>
  <si>
    <t>8.5.2013</t>
  </si>
  <si>
    <t>15 Month</t>
  </si>
  <si>
    <t>25.4.2013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</si>
  <si>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</si>
  <si>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</si>
  <si>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</si>
  <si>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</si>
  <si>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</si>
  <si>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</si>
  <si>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</si>
  <si>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</si>
  <si>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</si>
  <si>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</si>
  <si>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</si>
  <si>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</si>
  <si>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</si>
  <si>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</si>
  <si>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</si>
  <si>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</si>
  <si>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</si>
  <si>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</si>
  <si>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</si>
  <si>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</si>
  <si>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</si>
  <si>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</si>
  <si>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</si>
  <si>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</si>
  <si>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</si>
  <si>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Insufficient
 Land</t>
  </si>
  <si>
    <t>1st A/C 
bill paid</t>
  </si>
  <si>
    <t>Time          of Completion</t>
  </si>
  <si>
    <t>2nd on A/C 
Bill Paid</t>
  </si>
  <si>
    <t>Govt. Basic 
School Surath</t>
  </si>
  <si>
    <t>Water 
logged</t>
  </si>
  <si>
    <t>2nd  A/C 
Bill Paid</t>
  </si>
  <si>
    <t>2nd A/C 
Bill Paid</t>
  </si>
  <si>
    <t>3rd on A/C 
Bill Paid</t>
  </si>
  <si>
    <t>3rd A/C 
bill paid</t>
  </si>
  <si>
    <t>6th A/C 
bill paid</t>
  </si>
  <si>
    <t>4th on A/C
 bill paid</t>
  </si>
  <si>
    <t>B.A.A.P. H/S. 
Barachakia</t>
  </si>
  <si>
    <t>Shuttering</t>
  </si>
  <si>
    <t>1st A/C bill paid         (Shuttering)</t>
  </si>
  <si>
    <t>Foundation work stoped due to Land Dispute (Playground)</t>
  </si>
  <si>
    <t>3rd A/C bill paid  (Steel binding)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</si>
  <si>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</si>
  <si>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</si>
  <si>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</si>
  <si>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</si>
  <si>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</si>
  <si>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</si>
  <si>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</si>
  <si>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</si>
  <si>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Date:-31.01.2014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</si>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</sst>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1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13" fillId="0" borderId="2" xfId="0" applyFont="1" applyBorder="1" applyAlignment="1"/>
    <xf numFmtId="0" fontId="13" fillId="0" borderId="3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21" fillId="0" borderId="1" xfId="0" applyFont="1" applyBorder="1" applyAlignment="1">
      <alignment horizontal="left" vertical="center"/>
    </xf>
    <xf numFmtId="0" fontId="32" fillId="3" borderId="1" xfId="0" applyFont="1" applyFill="1" applyBorder="1" applyAlignment="1">
      <alignment wrapText="1"/>
    </xf>
    <xf numFmtId="0" fontId="32" fillId="3" borderId="1" xfId="0" applyFont="1" applyFill="1" applyBorder="1"/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6" fillId="2" borderId="1" xfId="0" applyFont="1" applyFill="1" applyBorder="1" applyAlignment="1">
      <alignment wrapText="1"/>
    </xf>
    <xf numFmtId="0" fontId="36" fillId="2" borderId="1" xfId="0" applyFont="1" applyFill="1" applyBorder="1"/>
    <xf numFmtId="0" fontId="36" fillId="3" borderId="1" xfId="0" applyFont="1" applyFill="1" applyBorder="1" applyAlignment="1">
      <alignment wrapText="1"/>
    </xf>
    <xf numFmtId="0" fontId="36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wrapText="1"/>
    </xf>
    <xf numFmtId="0" fontId="32" fillId="4" borderId="1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/>
    <xf numFmtId="0" fontId="27" fillId="0" borderId="1" xfId="0" applyFont="1" applyFill="1" applyBorder="1" applyAlignment="1"/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2" fontId="37" fillId="0" borderId="5" xfId="0" applyNumberFormat="1" applyFont="1" applyBorder="1" applyAlignment="1">
      <alignment horizontal="center" vertical="center" wrapText="1"/>
    </xf>
    <xf numFmtId="2" fontId="37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2" fontId="13" fillId="0" borderId="7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E25"/>
  <sheetViews>
    <sheetView topLeftCell="A2" zoomScale="98" zoomScaleNormal="98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V25" sqref="V25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</cols>
  <sheetData>
    <row r="2" spans="1:31">
      <c r="A2" s="136" t="s">
        <v>19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31" ht="15" customHeight="1">
      <c r="A3" s="155" t="s">
        <v>317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7"/>
      <c r="V3" s="37"/>
      <c r="W3" s="38"/>
      <c r="X3" s="171" t="s">
        <v>391</v>
      </c>
      <c r="Y3" s="172"/>
    </row>
    <row r="4" spans="1:31" ht="15" customHeight="1">
      <c r="A4" s="135" t="s">
        <v>0</v>
      </c>
      <c r="B4" s="135" t="s">
        <v>26</v>
      </c>
      <c r="C4" s="135" t="s">
        <v>27</v>
      </c>
      <c r="D4" s="148" t="s">
        <v>290</v>
      </c>
      <c r="E4" s="149"/>
      <c r="F4" s="150"/>
      <c r="G4" s="148" t="s">
        <v>30</v>
      </c>
      <c r="H4" s="149"/>
      <c r="I4" s="150"/>
      <c r="J4" s="145" t="s">
        <v>21</v>
      </c>
      <c r="K4" s="158" t="s">
        <v>16</v>
      </c>
      <c r="L4" s="158"/>
      <c r="M4" s="158"/>
      <c r="N4" s="158"/>
      <c r="O4" s="158"/>
      <c r="P4" s="158"/>
      <c r="Q4" s="158"/>
      <c r="R4" s="158"/>
      <c r="S4" s="158"/>
      <c r="T4" s="159"/>
      <c r="U4" s="160" t="s">
        <v>34</v>
      </c>
      <c r="V4" s="161"/>
      <c r="W4" s="162"/>
      <c r="X4" s="163" t="s">
        <v>36</v>
      </c>
      <c r="Y4" s="166" t="s">
        <v>14</v>
      </c>
    </row>
    <row r="5" spans="1:31" ht="17.25" customHeight="1">
      <c r="A5" s="135"/>
      <c r="B5" s="135"/>
      <c r="C5" s="135"/>
      <c r="D5" s="151" t="s">
        <v>28</v>
      </c>
      <c r="E5" s="143" t="s">
        <v>31</v>
      </c>
      <c r="F5" s="143" t="s">
        <v>29</v>
      </c>
      <c r="G5" s="153" t="s">
        <v>28</v>
      </c>
      <c r="H5" s="143" t="s">
        <v>31</v>
      </c>
      <c r="I5" s="143" t="s">
        <v>29</v>
      </c>
      <c r="J5" s="146"/>
      <c r="K5" s="169" t="s">
        <v>15</v>
      </c>
      <c r="L5" s="173" t="s">
        <v>10</v>
      </c>
      <c r="M5" s="153" t="s">
        <v>9</v>
      </c>
      <c r="N5" s="139" t="s">
        <v>17</v>
      </c>
      <c r="O5" s="140"/>
      <c r="P5" s="139" t="s">
        <v>18</v>
      </c>
      <c r="Q5" s="140"/>
      <c r="R5" s="139" t="s">
        <v>311</v>
      </c>
      <c r="S5" s="140"/>
      <c r="T5" s="141" t="s">
        <v>13</v>
      </c>
      <c r="U5" s="137" t="s">
        <v>7</v>
      </c>
      <c r="V5" s="137" t="s">
        <v>33</v>
      </c>
      <c r="W5" s="137" t="s">
        <v>8</v>
      </c>
      <c r="X5" s="164"/>
      <c r="Y5" s="167"/>
    </row>
    <row r="6" spans="1:31" ht="27" customHeight="1">
      <c r="A6" s="135"/>
      <c r="B6" s="135"/>
      <c r="C6" s="135"/>
      <c r="D6" s="152"/>
      <c r="E6" s="144"/>
      <c r="F6" s="144"/>
      <c r="G6" s="154"/>
      <c r="H6" s="144"/>
      <c r="I6" s="144"/>
      <c r="J6" s="147"/>
      <c r="K6" s="170"/>
      <c r="L6" s="174"/>
      <c r="M6" s="154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42"/>
      <c r="U6" s="138"/>
      <c r="V6" s="138"/>
      <c r="W6" s="138"/>
      <c r="X6" s="165"/>
      <c r="Y6" s="168"/>
      <c r="AA6" t="s">
        <v>320</v>
      </c>
    </row>
    <row r="7" spans="1:31" ht="33.75" customHeight="1">
      <c r="A7" s="111">
        <v>1</v>
      </c>
      <c r="B7" s="111" t="s">
        <v>410</v>
      </c>
      <c r="C7" s="128" t="s">
        <v>392</v>
      </c>
      <c r="D7" s="115">
        <f>Patna!A20</f>
        <v>6</v>
      </c>
      <c r="E7" s="115">
        <f>Patna!E23</f>
        <v>15</v>
      </c>
      <c r="F7" s="115">
        <f>Patna!H23</f>
        <v>3830.42</v>
      </c>
      <c r="G7" s="111">
        <f>6-4</f>
        <v>2</v>
      </c>
      <c r="H7" s="115">
        <f>Patna!E13+Patna!E17</f>
        <v>5</v>
      </c>
      <c r="I7" s="115">
        <f>Patna!H11+Patna!H16</f>
        <v>1263.4100000000001</v>
      </c>
      <c r="J7" s="9"/>
      <c r="K7" s="111">
        <f>Patna!L23</f>
        <v>0</v>
      </c>
      <c r="L7" s="111">
        <f>Patna!M23</f>
        <v>2</v>
      </c>
      <c r="M7" s="111">
        <f>Patna!N23</f>
        <v>0</v>
      </c>
      <c r="N7" s="111">
        <f>Patna!O23</f>
        <v>0</v>
      </c>
      <c r="O7" s="111">
        <f>Patna!P23</f>
        <v>3</v>
      </c>
      <c r="P7" s="111">
        <f>Patna!Q23</f>
        <v>0</v>
      </c>
      <c r="Q7" s="111">
        <f>Patna!R23</f>
        <v>0</v>
      </c>
      <c r="R7" s="111">
        <f>Patna!S23</f>
        <v>0</v>
      </c>
      <c r="S7" s="111">
        <f>Patna!T23</f>
        <v>0</v>
      </c>
      <c r="T7" s="111">
        <f>Patna!U23</f>
        <v>0</v>
      </c>
      <c r="U7" s="95">
        <f>Patna!I23</f>
        <v>0</v>
      </c>
      <c r="V7" s="95">
        <f>K7+L7+M7+N7+O7+P7+Q7+R7+S7+T7</f>
        <v>5</v>
      </c>
      <c r="W7" s="95">
        <f>Patna!V23</f>
        <v>0</v>
      </c>
      <c r="X7" s="97">
        <f>Patna!W23</f>
        <v>173.92</v>
      </c>
      <c r="Y7" s="113"/>
      <c r="AA7" s="92">
        <f>H7-U7-V7-W7</f>
        <v>0</v>
      </c>
      <c r="AB7" s="5"/>
    </row>
    <row r="8" spans="1:31" ht="37.5" customHeight="1">
      <c r="A8" s="123"/>
      <c r="B8" s="123"/>
      <c r="C8" s="129"/>
      <c r="D8" s="116"/>
      <c r="E8" s="116"/>
      <c r="F8" s="116"/>
      <c r="G8" s="112"/>
      <c r="H8" s="116"/>
      <c r="I8" s="116"/>
      <c r="J8" s="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96"/>
      <c r="V8" s="96"/>
      <c r="W8" s="96"/>
      <c r="X8" s="98"/>
      <c r="Y8" s="114"/>
      <c r="AA8" s="92"/>
      <c r="AB8" s="5"/>
    </row>
    <row r="9" spans="1:31" ht="39.75" customHeight="1">
      <c r="A9" s="111">
        <v>2</v>
      </c>
      <c r="B9" s="111" t="s">
        <v>411</v>
      </c>
      <c r="C9" s="133" t="s">
        <v>393</v>
      </c>
      <c r="D9" s="115">
        <f>Magadh!A18</f>
        <v>5</v>
      </c>
      <c r="E9" s="115">
        <f>Magadh!E21</f>
        <v>13</v>
      </c>
      <c r="F9" s="115">
        <f>Magadh!H21</f>
        <v>3195.2</v>
      </c>
      <c r="G9" s="111">
        <f>5-3</f>
        <v>2</v>
      </c>
      <c r="H9" s="115">
        <f>Magadh!E20+Magadh!E15</f>
        <v>5</v>
      </c>
      <c r="I9" s="111">
        <f>Magadh!H18+Magadh!H14</f>
        <v>1228.47</v>
      </c>
      <c r="J9" s="9"/>
      <c r="K9" s="115">
        <f>Magadh!L21</f>
        <v>0</v>
      </c>
      <c r="L9" s="115">
        <f>Magadh!M21</f>
        <v>0</v>
      </c>
      <c r="M9" s="115">
        <f>Magadh!N21</f>
        <v>1</v>
      </c>
      <c r="N9" s="115">
        <f>Magadh!O21</f>
        <v>1</v>
      </c>
      <c r="O9" s="115">
        <f>Magadh!P21</f>
        <v>3</v>
      </c>
      <c r="P9" s="115">
        <f>Magadh!Q21</f>
        <v>0</v>
      </c>
      <c r="Q9" s="115">
        <f>Magadh!R21</f>
        <v>0</v>
      </c>
      <c r="R9" s="115">
        <f>Magadh!S21</f>
        <v>0</v>
      </c>
      <c r="S9" s="115">
        <f>Magadh!T21</f>
        <v>0</v>
      </c>
      <c r="T9" s="115">
        <f>Magadh!U21</f>
        <v>0</v>
      </c>
      <c r="U9" s="107">
        <f>Magadh!I21</f>
        <v>0</v>
      </c>
      <c r="V9" s="95">
        <f t="shared" ref="V9" si="0">K9+L9+M9+N9+O9+P9+Q9+R9+S9+T9</f>
        <v>5</v>
      </c>
      <c r="W9" s="107">
        <f>Magadh!V21</f>
        <v>0</v>
      </c>
      <c r="X9" s="109">
        <f>Magadh!W21</f>
        <v>289.49</v>
      </c>
      <c r="Y9" s="111"/>
      <c r="AA9" s="92">
        <f t="shared" ref="AA9" si="1">H9-U9-V9-W9</f>
        <v>0</v>
      </c>
      <c r="AB9" s="5"/>
    </row>
    <row r="10" spans="1:31" ht="39.75" customHeight="1">
      <c r="A10" s="123"/>
      <c r="B10" s="123"/>
      <c r="C10" s="134"/>
      <c r="D10" s="116"/>
      <c r="E10" s="116"/>
      <c r="F10" s="116"/>
      <c r="G10" s="112"/>
      <c r="H10" s="116"/>
      <c r="I10" s="112"/>
      <c r="J10" s="8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08"/>
      <c r="V10" s="96"/>
      <c r="W10" s="108"/>
      <c r="X10" s="110"/>
      <c r="Y10" s="112"/>
      <c r="AA10" s="92"/>
      <c r="AB10" s="5"/>
    </row>
    <row r="11" spans="1:31" ht="39" customHeight="1">
      <c r="A11" s="111">
        <v>3</v>
      </c>
      <c r="B11" s="124" t="s">
        <v>412</v>
      </c>
      <c r="C11" s="128" t="s">
        <v>394</v>
      </c>
      <c r="D11" s="115">
        <f>Bhagalpur!A11</f>
        <v>2</v>
      </c>
      <c r="E11" s="115">
        <f>Bhagalpur!E13</f>
        <v>5</v>
      </c>
      <c r="F11" s="119">
        <f>Bhagalpur!H13</f>
        <v>1281.1199999999999</v>
      </c>
      <c r="G11" s="111">
        <f>D11</f>
        <v>2</v>
      </c>
      <c r="H11" s="115">
        <f>E11</f>
        <v>5</v>
      </c>
      <c r="I11" s="130">
        <f>F11</f>
        <v>1281.1199999999999</v>
      </c>
      <c r="J11" s="9"/>
      <c r="K11" s="111">
        <f>Bhagalpur!L13</f>
        <v>0</v>
      </c>
      <c r="L11" s="111">
        <f>Bhagalpur!M13</f>
        <v>0</v>
      </c>
      <c r="M11" s="111">
        <f>Bhagalpur!N13</f>
        <v>0</v>
      </c>
      <c r="N11" s="111">
        <f>Bhagalpur!O13</f>
        <v>0</v>
      </c>
      <c r="O11" s="111">
        <f>Bhagalpur!P13</f>
        <v>0</v>
      </c>
      <c r="P11" s="111">
        <f>Bhagalpur!Q13</f>
        <v>1</v>
      </c>
      <c r="Q11" s="111">
        <f>Bhagalpur!R13</f>
        <v>2</v>
      </c>
      <c r="R11" s="111">
        <f>Bhagalpur!S13</f>
        <v>0</v>
      </c>
      <c r="S11" s="111">
        <f>Bhagalpur!T13</f>
        <v>0</v>
      </c>
      <c r="T11" s="111">
        <f>Bhagalpur!U13</f>
        <v>2</v>
      </c>
      <c r="U11" s="95">
        <f>Bhagalpur!I13</f>
        <v>0</v>
      </c>
      <c r="V11" s="95">
        <f t="shared" ref="V11" si="2">K11+L11+M11+N11+O11+P11+Q11+R11+S11+T11</f>
        <v>5</v>
      </c>
      <c r="W11" s="95">
        <f>Bhagalpur!V13</f>
        <v>0</v>
      </c>
      <c r="X11" s="97">
        <f>Bhagalpur!W13</f>
        <v>499.05</v>
      </c>
      <c r="Y11" s="99"/>
      <c r="AA11" s="92">
        <f t="shared" ref="AA11" si="3">H11-U11-V11-W11</f>
        <v>0</v>
      </c>
      <c r="AB11" s="5"/>
      <c r="AE11">
        <f>4+7+0+2+1+13+27+15</f>
        <v>69</v>
      </c>
    </row>
    <row r="12" spans="1:31" ht="38.25" customHeight="1">
      <c r="A12" s="123"/>
      <c r="B12" s="124"/>
      <c r="C12" s="129"/>
      <c r="D12" s="116"/>
      <c r="E12" s="116"/>
      <c r="F12" s="120"/>
      <c r="G12" s="112"/>
      <c r="H12" s="116"/>
      <c r="I12" s="175"/>
      <c r="J12" s="9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96"/>
      <c r="V12" s="96"/>
      <c r="W12" s="96"/>
      <c r="X12" s="98"/>
      <c r="Y12" s="100"/>
      <c r="AA12" s="92"/>
      <c r="AB12" s="5"/>
      <c r="AE12">
        <f>17+47+0+13+15+11+13+1</f>
        <v>117</v>
      </c>
    </row>
    <row r="13" spans="1:31" ht="39" customHeight="1">
      <c r="A13" s="111">
        <v>4</v>
      </c>
      <c r="B13" s="124" t="s">
        <v>413</v>
      </c>
      <c r="C13" s="128" t="s">
        <v>395</v>
      </c>
      <c r="D13" s="115">
        <f>Munger!A19</f>
        <v>6</v>
      </c>
      <c r="E13" s="115">
        <f>Munger!E22</f>
        <v>14</v>
      </c>
      <c r="F13" s="119">
        <f>Munger!H22</f>
        <v>3581.02</v>
      </c>
      <c r="G13" s="111">
        <f>8-1</f>
        <v>7</v>
      </c>
      <c r="H13" s="115">
        <f>Munger!E12+Munger!E14+Munger!E16+Munger!E18+Munger!E21</f>
        <v>12</v>
      </c>
      <c r="I13" s="121">
        <f>Munger!H10+Munger!H13+Munger!H15+Munger!H17+Munger!H19</f>
        <v>3064.31</v>
      </c>
      <c r="J13" s="9"/>
      <c r="K13" s="111">
        <f>Munger!L22</f>
        <v>0</v>
      </c>
      <c r="L13" s="111">
        <f>Munger!M22</f>
        <v>2</v>
      </c>
      <c r="M13" s="111">
        <f>Munger!N22</f>
        <v>0</v>
      </c>
      <c r="N13" s="111">
        <f>Munger!O22</f>
        <v>1</v>
      </c>
      <c r="O13" s="111">
        <f>Munger!P22</f>
        <v>1</v>
      </c>
      <c r="P13" s="111">
        <f>Munger!Q22</f>
        <v>2</v>
      </c>
      <c r="Q13" s="111">
        <f>Munger!R22</f>
        <v>2</v>
      </c>
      <c r="R13" s="111">
        <f>Munger!S22</f>
        <v>0</v>
      </c>
      <c r="S13" s="111">
        <f>Munger!T22</f>
        <v>0</v>
      </c>
      <c r="T13" s="111">
        <f>Munger!U22</f>
        <v>2</v>
      </c>
      <c r="U13" s="95">
        <f>Munger!I22</f>
        <v>2</v>
      </c>
      <c r="V13" s="95">
        <f t="shared" ref="V13" si="4">K13+L13+M13+N13+O13+P13+Q13+R13+S13+T13</f>
        <v>10</v>
      </c>
      <c r="W13" s="95">
        <f>Munger!V22</f>
        <v>0</v>
      </c>
      <c r="X13" s="97">
        <f>Munger!W22</f>
        <v>528.77</v>
      </c>
      <c r="Y13" s="99"/>
      <c r="AA13" s="92">
        <f t="shared" ref="AA13" si="5">H13-U13-V13-W13</f>
        <v>0</v>
      </c>
      <c r="AB13" s="5"/>
    </row>
    <row r="14" spans="1:31" ht="38.25" customHeight="1">
      <c r="A14" s="123"/>
      <c r="B14" s="124"/>
      <c r="C14" s="129"/>
      <c r="D14" s="116"/>
      <c r="E14" s="116"/>
      <c r="F14" s="120"/>
      <c r="G14" s="112"/>
      <c r="H14" s="116"/>
      <c r="I14" s="122"/>
      <c r="J14" s="9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96"/>
      <c r="V14" s="96"/>
      <c r="W14" s="96"/>
      <c r="X14" s="98"/>
      <c r="Y14" s="100"/>
      <c r="AA14" s="92"/>
      <c r="AB14" s="5"/>
    </row>
    <row r="15" spans="1:31" ht="36.75" customHeight="1">
      <c r="A15" s="111">
        <v>5</v>
      </c>
      <c r="B15" s="111" t="s">
        <v>414</v>
      </c>
      <c r="C15" s="128" t="s">
        <v>396</v>
      </c>
      <c r="D15" s="115">
        <f>Kosi!A13</f>
        <v>3</v>
      </c>
      <c r="E15" s="111">
        <f>Kosi!E15</f>
        <v>8</v>
      </c>
      <c r="F15" s="119">
        <f>Purnea!H16</f>
        <v>549.11</v>
      </c>
      <c r="G15" s="111">
        <f>D15</f>
        <v>3</v>
      </c>
      <c r="H15" s="115">
        <f>E15</f>
        <v>8</v>
      </c>
      <c r="I15" s="103">
        <f>F15</f>
        <v>549.11</v>
      </c>
      <c r="J15" s="9"/>
      <c r="K15" s="105">
        <f>Kosi!N15</f>
        <v>0</v>
      </c>
      <c r="L15" s="105">
        <f>Kosi!O15</f>
        <v>3</v>
      </c>
      <c r="M15" s="105">
        <f>Kosi!P15</f>
        <v>0</v>
      </c>
      <c r="N15" s="105">
        <f>Kosi!Q15</f>
        <v>0</v>
      </c>
      <c r="O15" s="105">
        <f>Kosi!R15</f>
        <v>3</v>
      </c>
      <c r="P15" s="105">
        <f>Kosi!S15</f>
        <v>1</v>
      </c>
      <c r="Q15" s="105">
        <f>Kosi!T15</f>
        <v>1</v>
      </c>
      <c r="R15" s="105">
        <f>Kosi!U15</f>
        <v>0</v>
      </c>
      <c r="S15" s="105">
        <f>Kosi!V15</f>
        <v>0</v>
      </c>
      <c r="T15" s="105">
        <f>Kosi!W15</f>
        <v>0</v>
      </c>
      <c r="U15" s="93">
        <f>Kosi!K15</f>
        <v>0</v>
      </c>
      <c r="V15" s="95">
        <f t="shared" ref="V15" si="6">K15+L15+M15+N15+O15+P15+Q15+R15+S15+T15</f>
        <v>8</v>
      </c>
      <c r="W15" s="93">
        <f>Kosi!X15</f>
        <v>0</v>
      </c>
      <c r="X15" s="97">
        <f>Kosi!Y15</f>
        <v>310.69</v>
      </c>
      <c r="Y15" s="99"/>
      <c r="AA15" s="92">
        <f t="shared" ref="AA15" si="7">H15-U15-V15-W15</f>
        <v>0</v>
      </c>
      <c r="AB15" s="5"/>
    </row>
    <row r="16" spans="1:31" ht="39.75" customHeight="1">
      <c r="A16" s="123"/>
      <c r="B16" s="123"/>
      <c r="C16" s="129"/>
      <c r="D16" s="116"/>
      <c r="E16" s="112"/>
      <c r="F16" s="120"/>
      <c r="G16" s="112"/>
      <c r="H16" s="116"/>
      <c r="I16" s="104"/>
      <c r="J16" s="10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94"/>
      <c r="V16" s="96"/>
      <c r="W16" s="94"/>
      <c r="X16" s="98"/>
      <c r="Y16" s="100"/>
      <c r="AA16" s="92"/>
      <c r="AB16" s="5"/>
    </row>
    <row r="17" spans="1:28" ht="36.75" customHeight="1">
      <c r="A17" s="111">
        <v>6</v>
      </c>
      <c r="B17" s="111" t="s">
        <v>415</v>
      </c>
      <c r="C17" s="128" t="s">
        <v>397</v>
      </c>
      <c r="D17" s="115">
        <f>Purnea!A16</f>
        <v>4</v>
      </c>
      <c r="E17" s="111">
        <f>Purnea!E18</f>
        <v>11</v>
      </c>
      <c r="F17" s="119">
        <f>Purnea!H18</f>
        <v>2951.1400000000003</v>
      </c>
      <c r="G17" s="111">
        <f>D17-1</f>
        <v>3</v>
      </c>
      <c r="H17" s="115">
        <f>E17-Purnea!E9</f>
        <v>8</v>
      </c>
      <c r="I17" s="103">
        <f>Purnea!H10+Purnea!H13+Purnea!H16</f>
        <v>2154.5500000000002</v>
      </c>
      <c r="J17" s="9"/>
      <c r="K17" s="105">
        <f>Purnea!N18</f>
        <v>0</v>
      </c>
      <c r="L17" s="105">
        <f>Purnea!O18</f>
        <v>2</v>
      </c>
      <c r="M17" s="105">
        <f>Purnea!P18</f>
        <v>0</v>
      </c>
      <c r="N17" s="105">
        <f>Purnea!Q18</f>
        <v>0</v>
      </c>
      <c r="O17" s="105">
        <f>Purnea!R18</f>
        <v>1</v>
      </c>
      <c r="P17" s="105">
        <f>Purnea!S18</f>
        <v>0</v>
      </c>
      <c r="Q17" s="105">
        <f>Purnea!T18</f>
        <v>0</v>
      </c>
      <c r="R17" s="105">
        <f>Purnea!U18</f>
        <v>0</v>
      </c>
      <c r="S17" s="105">
        <f>Purnea!V18</f>
        <v>0</v>
      </c>
      <c r="T17" s="105">
        <f>Purnea!W18</f>
        <v>3</v>
      </c>
      <c r="U17" s="93">
        <f>Purnea!K18</f>
        <v>2</v>
      </c>
      <c r="V17" s="95">
        <f t="shared" ref="V17" si="8">K17+L17+M17+N17+O17+P17+Q17+R17+S17+T17</f>
        <v>6</v>
      </c>
      <c r="W17" s="93">
        <f>Purnea!X18</f>
        <v>0</v>
      </c>
      <c r="X17" s="97">
        <f>Purnea!Y18</f>
        <v>433.65</v>
      </c>
      <c r="Y17" s="99"/>
      <c r="AA17" s="92">
        <f t="shared" ref="AA17" si="9">H17-U17-V17-W17</f>
        <v>0</v>
      </c>
      <c r="AB17" s="5"/>
    </row>
    <row r="18" spans="1:28" ht="39.75" customHeight="1">
      <c r="A18" s="123"/>
      <c r="B18" s="123"/>
      <c r="C18" s="129"/>
      <c r="D18" s="116"/>
      <c r="E18" s="112"/>
      <c r="F18" s="120"/>
      <c r="G18" s="112"/>
      <c r="H18" s="116"/>
      <c r="I18" s="104"/>
      <c r="J18" s="10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94"/>
      <c r="V18" s="96"/>
      <c r="W18" s="94"/>
      <c r="X18" s="98"/>
      <c r="Y18" s="100"/>
      <c r="AA18" s="92"/>
      <c r="AB18" s="5"/>
    </row>
    <row r="19" spans="1:28" ht="35.25" customHeight="1">
      <c r="A19" s="111">
        <v>7</v>
      </c>
      <c r="B19" s="125" t="s">
        <v>416</v>
      </c>
      <c r="C19" s="133" t="s">
        <v>398</v>
      </c>
      <c r="D19" s="115">
        <f>Tirhut!A21</f>
        <v>6</v>
      </c>
      <c r="E19" s="111">
        <f>Tirhut!E24</f>
        <v>17</v>
      </c>
      <c r="F19" s="127">
        <f>Tirhut!H24</f>
        <v>4541.2300000000005</v>
      </c>
      <c r="G19" s="111">
        <f>D19-1</f>
        <v>5</v>
      </c>
      <c r="H19" s="117">
        <f>E19-4</f>
        <v>13</v>
      </c>
      <c r="I19" s="103">
        <f>Tirhut!H7+Tirhut!H14+Tirhut!H16+Tirhut!H19+Tirhut!H21</f>
        <v>3499.09</v>
      </c>
      <c r="J19" s="9"/>
      <c r="K19" s="111">
        <f>Tirhut!L24</f>
        <v>0</v>
      </c>
      <c r="L19" s="111">
        <f>Tirhut!M24</f>
        <v>0</v>
      </c>
      <c r="M19" s="111">
        <f>Tirhut!N24</f>
        <v>0</v>
      </c>
      <c r="N19" s="111">
        <f>Tirhut!O24</f>
        <v>0</v>
      </c>
      <c r="O19" s="111">
        <f>Tirhut!P24</f>
        <v>0</v>
      </c>
      <c r="P19" s="111">
        <f>Tirhut!Q24</f>
        <v>0</v>
      </c>
      <c r="Q19" s="111">
        <f>Tirhut!R24</f>
        <v>7</v>
      </c>
      <c r="R19" s="111">
        <f>Tirhut!S24</f>
        <v>0</v>
      </c>
      <c r="S19" s="111">
        <f>Tirhut!T24</f>
        <v>0</v>
      </c>
      <c r="T19" s="111">
        <f>Tirhut!U24</f>
        <v>5</v>
      </c>
      <c r="U19" s="95">
        <f>Tirhut!I24</f>
        <v>1</v>
      </c>
      <c r="V19" s="95">
        <f t="shared" ref="V19" si="10">K19+L19+M19+N19+O19+P19+Q19+R19+S19+T19</f>
        <v>12</v>
      </c>
      <c r="W19" s="95">
        <f>Tirhut!V24</f>
        <v>0</v>
      </c>
      <c r="X19" s="97">
        <f>Tirhut!W24</f>
        <v>1112.1199999999999</v>
      </c>
      <c r="Y19" s="101"/>
      <c r="AA19" s="92">
        <f t="shared" ref="AA19" si="11">H19-U19-V19-W19</f>
        <v>0</v>
      </c>
      <c r="AB19" s="5"/>
    </row>
    <row r="20" spans="1:28" ht="45.75" customHeight="1">
      <c r="A20" s="123"/>
      <c r="B20" s="126"/>
      <c r="C20" s="134"/>
      <c r="D20" s="116"/>
      <c r="E20" s="112"/>
      <c r="F20" s="116"/>
      <c r="G20" s="112"/>
      <c r="H20" s="118"/>
      <c r="I20" s="104"/>
      <c r="J20" s="9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96"/>
      <c r="V20" s="96"/>
      <c r="W20" s="96"/>
      <c r="X20" s="98"/>
      <c r="Y20" s="102"/>
      <c r="AA20" s="92"/>
      <c r="AB20" s="5"/>
    </row>
    <row r="21" spans="1:28" ht="35.25" customHeight="1">
      <c r="A21" s="111">
        <v>8</v>
      </c>
      <c r="B21" s="125" t="s">
        <v>417</v>
      </c>
      <c r="C21" s="133" t="s">
        <v>399</v>
      </c>
      <c r="D21" s="115">
        <f>Darbhanga!A12</f>
        <v>3</v>
      </c>
      <c r="E21" s="111">
        <f>Darbhanga!E14</f>
        <v>7</v>
      </c>
      <c r="F21" s="127">
        <f>Darbhanga!H14</f>
        <v>1881.33</v>
      </c>
      <c r="G21" s="111">
        <f>D21</f>
        <v>3</v>
      </c>
      <c r="H21" s="117">
        <f>E21</f>
        <v>7</v>
      </c>
      <c r="I21" s="103">
        <f>F21</f>
        <v>1881.33</v>
      </c>
      <c r="J21" s="9"/>
      <c r="K21" s="111">
        <f>Darbhanga!L14</f>
        <v>0</v>
      </c>
      <c r="L21" s="111">
        <f>Darbhanga!M14</f>
        <v>2</v>
      </c>
      <c r="M21" s="111">
        <f>Darbhanga!N14</f>
        <v>0</v>
      </c>
      <c r="N21" s="111">
        <f>Darbhanga!O14</f>
        <v>0</v>
      </c>
      <c r="O21" s="111">
        <f>Darbhanga!P14</f>
        <v>0</v>
      </c>
      <c r="P21" s="111">
        <f>Darbhanga!Q14</f>
        <v>0</v>
      </c>
      <c r="Q21" s="111">
        <f>Darbhanga!R14</f>
        <v>5</v>
      </c>
      <c r="R21" s="111">
        <f>Darbhanga!S14</f>
        <v>0</v>
      </c>
      <c r="S21" s="111">
        <f>Darbhanga!T14</f>
        <v>0</v>
      </c>
      <c r="T21" s="111">
        <f>Darbhanga!U14</f>
        <v>0</v>
      </c>
      <c r="U21" s="95">
        <f>Darbhanga!I14</f>
        <v>0</v>
      </c>
      <c r="V21" s="95">
        <f t="shared" ref="V21" si="12">K21+L21+M21+N21+O21+P21+Q21+R21+S21+T21</f>
        <v>7</v>
      </c>
      <c r="W21" s="95">
        <f>Darbhanga!V14</f>
        <v>0</v>
      </c>
      <c r="X21" s="97">
        <f>Darbhanga!W14</f>
        <v>494.01</v>
      </c>
      <c r="Y21" s="101"/>
      <c r="AA21" s="92">
        <f t="shared" ref="AA21" si="13">H21-U21-V21-W21</f>
        <v>0</v>
      </c>
      <c r="AB21" s="5"/>
    </row>
    <row r="22" spans="1:28" ht="45.75" customHeight="1">
      <c r="A22" s="123"/>
      <c r="B22" s="126"/>
      <c r="C22" s="134"/>
      <c r="D22" s="116"/>
      <c r="E22" s="112"/>
      <c r="F22" s="116"/>
      <c r="G22" s="112"/>
      <c r="H22" s="118"/>
      <c r="I22" s="104"/>
      <c r="J22" s="9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6"/>
      <c r="V22" s="96"/>
      <c r="W22" s="96"/>
      <c r="X22" s="98"/>
      <c r="Y22" s="102"/>
      <c r="AA22" s="92"/>
      <c r="AB22" s="5"/>
    </row>
    <row r="23" spans="1:28" ht="36" customHeight="1">
      <c r="A23" s="111">
        <v>9</v>
      </c>
      <c r="B23" s="125" t="s">
        <v>418</v>
      </c>
      <c r="C23" s="128" t="s">
        <v>400</v>
      </c>
      <c r="D23" s="115">
        <f>Saran!A14</f>
        <v>3</v>
      </c>
      <c r="E23" s="111">
        <f>Saran!E16</f>
        <v>8</v>
      </c>
      <c r="F23" s="127">
        <f>Saran!H16</f>
        <v>2069.66</v>
      </c>
      <c r="G23" s="111">
        <f>D23</f>
        <v>3</v>
      </c>
      <c r="H23" s="115">
        <f>E23</f>
        <v>8</v>
      </c>
      <c r="I23" s="130">
        <f>F23</f>
        <v>2069.66</v>
      </c>
      <c r="J23" s="9"/>
      <c r="K23" s="111">
        <f>Saran!L16</f>
        <v>0</v>
      </c>
      <c r="L23" s="111">
        <f>Saran!M16</f>
        <v>0</v>
      </c>
      <c r="M23" s="111">
        <f>Saran!N16</f>
        <v>0</v>
      </c>
      <c r="N23" s="111">
        <f>Saran!O16</f>
        <v>0</v>
      </c>
      <c r="O23" s="111">
        <f>Saran!P16</f>
        <v>0</v>
      </c>
      <c r="P23" s="111">
        <f>Saran!Q16</f>
        <v>0</v>
      </c>
      <c r="Q23" s="111">
        <f>Saran!R16</f>
        <v>2</v>
      </c>
      <c r="R23" s="111">
        <f>Saran!S16</f>
        <v>0</v>
      </c>
      <c r="S23" s="111">
        <f>Saran!T16</f>
        <v>2</v>
      </c>
      <c r="T23" s="111">
        <f>Saran!U16</f>
        <v>3</v>
      </c>
      <c r="U23" s="95">
        <f>Saran!I16</f>
        <v>1</v>
      </c>
      <c r="V23" s="95">
        <f>K23+L23+M23+N23+O23+P23+Q23+R23+S23+T23</f>
        <v>7</v>
      </c>
      <c r="W23" s="95">
        <f>Saran!V16</f>
        <v>0</v>
      </c>
      <c r="X23" s="97">
        <f>Saran!W16</f>
        <v>762.16</v>
      </c>
      <c r="Y23" s="99"/>
      <c r="AA23" s="92">
        <f t="shared" ref="AA23" si="14">H23-U23-V23-W23</f>
        <v>0</v>
      </c>
      <c r="AB23" s="5"/>
    </row>
    <row r="24" spans="1:28" ht="44.25" customHeight="1">
      <c r="A24" s="123"/>
      <c r="B24" s="126"/>
      <c r="C24" s="129"/>
      <c r="D24" s="116"/>
      <c r="E24" s="112"/>
      <c r="F24" s="116"/>
      <c r="G24" s="112"/>
      <c r="H24" s="116"/>
      <c r="I24" s="112"/>
      <c r="J24" s="9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96"/>
      <c r="V24" s="96"/>
      <c r="W24" s="96"/>
      <c r="X24" s="98"/>
      <c r="Y24" s="100"/>
      <c r="AA24" s="92"/>
      <c r="AB24" s="5"/>
    </row>
    <row r="25" spans="1:28" ht="15.75">
      <c r="A25" s="131" t="s">
        <v>289</v>
      </c>
      <c r="B25" s="132"/>
      <c r="C25" s="132"/>
      <c r="D25" s="11">
        <f>SUM(D7:D24)</f>
        <v>38</v>
      </c>
      <c r="E25" s="11">
        <f t="shared" ref="E25:G25" si="15">SUM(E7:E24)</f>
        <v>98</v>
      </c>
      <c r="F25" s="11">
        <f t="shared" si="15"/>
        <v>23880.23</v>
      </c>
      <c r="G25" s="11">
        <f t="shared" si="15"/>
        <v>30</v>
      </c>
      <c r="H25" s="11">
        <f t="shared" ref="H25" si="16">SUM(H7:H24)</f>
        <v>71</v>
      </c>
      <c r="I25" s="11">
        <f t="shared" ref="I25:J25" si="17">SUM(I7:I24)</f>
        <v>16991.05</v>
      </c>
      <c r="J25" s="11">
        <f t="shared" si="17"/>
        <v>0</v>
      </c>
      <c r="K25" s="11">
        <f t="shared" ref="K25" si="18">SUM(K7:K24)</f>
        <v>0</v>
      </c>
      <c r="L25" s="11">
        <f t="shared" ref="L25:M25" si="19">SUM(L7:L24)</f>
        <v>11</v>
      </c>
      <c r="M25" s="11">
        <f t="shared" si="19"/>
        <v>1</v>
      </c>
      <c r="N25" s="11">
        <f t="shared" ref="N25" si="20">SUM(N7:N24)</f>
        <v>2</v>
      </c>
      <c r="O25" s="11">
        <f t="shared" ref="O25:P25" si="21">SUM(O7:O24)</f>
        <v>11</v>
      </c>
      <c r="P25" s="11">
        <f t="shared" si="21"/>
        <v>4</v>
      </c>
      <c r="Q25" s="11">
        <f t="shared" ref="Q25" si="22">SUM(Q7:Q24)</f>
        <v>19</v>
      </c>
      <c r="R25" s="11">
        <f t="shared" ref="R25:S25" si="23">SUM(R7:R24)</f>
        <v>0</v>
      </c>
      <c r="S25" s="11">
        <f t="shared" si="23"/>
        <v>2</v>
      </c>
      <c r="T25" s="11">
        <f>SUM(T7:T24)</f>
        <v>15</v>
      </c>
      <c r="U25" s="11">
        <f t="shared" ref="U25" si="24">SUM(U7:U24)</f>
        <v>6</v>
      </c>
      <c r="V25" s="11">
        <f>SUM(V7:V24)</f>
        <v>65</v>
      </c>
      <c r="W25" s="11">
        <f t="shared" ref="W25" si="25">SUM(W7:W24)</f>
        <v>0</v>
      </c>
      <c r="X25" s="84">
        <f>SUM(X7:X24)</f>
        <v>4603.8599999999997</v>
      </c>
      <c r="Y25" s="12"/>
      <c r="AA25" s="67">
        <f>H25-U25-V25-W25</f>
        <v>0</v>
      </c>
    </row>
  </sheetData>
  <mergeCells count="255"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K4:T4"/>
    <mergeCell ref="U4:W4"/>
    <mergeCell ref="X4:X6"/>
    <mergeCell ref="Y4:Y6"/>
    <mergeCell ref="K5:K6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M9:M10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R13:R14"/>
    <mergeCell ref="P13:P14"/>
    <mergeCell ref="Q13:Q14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0" sqref="D10"/>
    </sheetView>
  </sheetViews>
  <sheetFormatPr defaultRowHeight="15"/>
  <cols>
    <col min="1" max="1" width="3.4257812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4.140625" customWidth="1"/>
    <col min="8" max="8" width="8.85546875" customWidth="1"/>
    <col min="9" max="9" width="3.85546875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6.7109375" customWidth="1"/>
    <col min="24" max="24" width="9.85546875" customWidth="1"/>
  </cols>
  <sheetData>
    <row r="1" spans="1:24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 ht="13.5" customHeight="1">
      <c r="A2" s="205" t="s">
        <v>25</v>
      </c>
      <c r="B2" s="205"/>
      <c r="C2" s="205"/>
      <c r="D2" s="205"/>
      <c r="E2" s="205"/>
      <c r="F2" s="205"/>
      <c r="G2" s="205"/>
      <c r="H2" s="205"/>
      <c r="I2" s="205"/>
      <c r="J2" s="60"/>
      <c r="K2" s="60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209" t="str">
        <f>Summary!X3</f>
        <v>Date:-31.01.2014</v>
      </c>
      <c r="X2" s="210"/>
    </row>
    <row r="3" spans="1:24" ht="18.75" customHeight="1">
      <c r="A3" s="208" t="s">
        <v>409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4" ht="15.75" customHeight="1">
      <c r="A4" s="215" t="s">
        <v>291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4" ht="15" customHeight="1">
      <c r="A5" s="206" t="s">
        <v>0</v>
      </c>
      <c r="B5" s="206" t="s">
        <v>1</v>
      </c>
      <c r="C5" s="206" t="s">
        <v>2</v>
      </c>
      <c r="D5" s="238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06" t="s">
        <v>21</v>
      </c>
      <c r="X5" s="217" t="s">
        <v>14</v>
      </c>
    </row>
    <row r="6" spans="1:24" ht="24" customHeight="1">
      <c r="A6" s="206"/>
      <c r="B6" s="206"/>
      <c r="C6" s="206"/>
      <c r="D6" s="238"/>
      <c r="E6" s="206"/>
      <c r="F6" s="206"/>
      <c r="G6" s="206"/>
      <c r="H6" s="206"/>
      <c r="I6" s="218" t="s">
        <v>7</v>
      </c>
      <c r="J6" s="206" t="s">
        <v>341</v>
      </c>
      <c r="K6" s="206" t="s">
        <v>342</v>
      </c>
      <c r="L6" s="216" t="s">
        <v>15</v>
      </c>
      <c r="M6" s="218" t="s">
        <v>10</v>
      </c>
      <c r="N6" s="206" t="s">
        <v>9</v>
      </c>
      <c r="O6" s="207" t="s">
        <v>17</v>
      </c>
      <c r="P6" s="207"/>
      <c r="Q6" s="206" t="s">
        <v>18</v>
      </c>
      <c r="R6" s="206"/>
      <c r="S6" s="206" t="s">
        <v>311</v>
      </c>
      <c r="T6" s="206"/>
      <c r="U6" s="207" t="s">
        <v>13</v>
      </c>
      <c r="V6" s="206" t="s">
        <v>8</v>
      </c>
      <c r="W6" s="206"/>
      <c r="X6" s="217"/>
    </row>
    <row r="7" spans="1:24" ht="13.5" customHeight="1">
      <c r="A7" s="206"/>
      <c r="B7" s="206"/>
      <c r="C7" s="206"/>
      <c r="D7" s="238"/>
      <c r="E7" s="206"/>
      <c r="F7" s="206"/>
      <c r="G7" s="206"/>
      <c r="H7" s="206"/>
      <c r="I7" s="218"/>
      <c r="J7" s="206"/>
      <c r="K7" s="206"/>
      <c r="L7" s="216"/>
      <c r="M7" s="218"/>
      <c r="N7" s="206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07"/>
      <c r="V7" s="206"/>
      <c r="W7" s="206"/>
      <c r="X7" s="217"/>
    </row>
    <row r="8" spans="1:24" ht="30" customHeight="1">
      <c r="A8" s="197">
        <v>1</v>
      </c>
      <c r="B8" s="198" t="s">
        <v>65</v>
      </c>
      <c r="C8" s="199" t="s">
        <v>45</v>
      </c>
      <c r="D8" s="22" t="s">
        <v>89</v>
      </c>
      <c r="E8" s="14">
        <v>1</v>
      </c>
      <c r="F8" s="19" t="s">
        <v>68</v>
      </c>
      <c r="G8" s="203" t="s">
        <v>304</v>
      </c>
      <c r="H8" s="124">
        <v>764.14</v>
      </c>
      <c r="I8" s="13">
        <v>1</v>
      </c>
      <c r="J8" s="224" t="s">
        <v>359</v>
      </c>
      <c r="K8" s="224" t="s">
        <v>339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35">
        <v>140.68</v>
      </c>
      <c r="X8" s="19" t="s">
        <v>319</v>
      </c>
    </row>
    <row r="9" spans="1:24" ht="30" customHeight="1">
      <c r="A9" s="197"/>
      <c r="B9" s="198"/>
      <c r="C9" s="199"/>
      <c r="D9" s="22" t="s">
        <v>90</v>
      </c>
      <c r="E9" s="14">
        <v>2</v>
      </c>
      <c r="F9" s="19" t="s">
        <v>69</v>
      </c>
      <c r="G9" s="203"/>
      <c r="H9" s="124"/>
      <c r="I9" s="13"/>
      <c r="J9" s="225"/>
      <c r="K9" s="225"/>
      <c r="L9" s="29"/>
      <c r="M9" s="29"/>
      <c r="N9" s="29"/>
      <c r="O9" s="29"/>
      <c r="P9" s="29"/>
      <c r="Q9" s="29"/>
      <c r="R9" s="29">
        <v>1</v>
      </c>
      <c r="S9" s="28"/>
      <c r="T9" s="28"/>
      <c r="U9" s="28"/>
      <c r="V9" s="28"/>
      <c r="W9" s="235"/>
      <c r="X9" s="19" t="s">
        <v>375</v>
      </c>
    </row>
    <row r="10" spans="1:24" ht="30" customHeight="1">
      <c r="A10" s="197"/>
      <c r="B10" s="198"/>
      <c r="C10" s="199"/>
      <c r="D10" s="25" t="s">
        <v>91</v>
      </c>
      <c r="E10" s="14">
        <v>3</v>
      </c>
      <c r="F10" s="19" t="s">
        <v>70</v>
      </c>
      <c r="G10" s="203"/>
      <c r="H10" s="124"/>
      <c r="I10" s="13"/>
      <c r="J10" s="226"/>
      <c r="K10" s="226"/>
      <c r="L10" s="29"/>
      <c r="M10" s="29"/>
      <c r="N10" s="29"/>
      <c r="O10" s="29"/>
      <c r="P10" s="29"/>
      <c r="Q10" s="29"/>
      <c r="R10" s="29"/>
      <c r="S10" s="29"/>
      <c r="T10" s="29"/>
      <c r="U10" s="29">
        <v>1</v>
      </c>
      <c r="V10" s="28"/>
      <c r="W10" s="235"/>
      <c r="X10" s="30"/>
    </row>
    <row r="11" spans="1:24" ht="30" customHeight="1">
      <c r="A11" s="197">
        <v>2</v>
      </c>
      <c r="B11" s="198" t="s">
        <v>66</v>
      </c>
      <c r="C11" s="199" t="s">
        <v>71</v>
      </c>
      <c r="D11" s="22" t="s">
        <v>92</v>
      </c>
      <c r="E11" s="14">
        <v>1</v>
      </c>
      <c r="F11" s="19" t="s">
        <v>72</v>
      </c>
      <c r="G11" s="203" t="s">
        <v>304</v>
      </c>
      <c r="H11" s="124">
        <v>779.28</v>
      </c>
      <c r="I11" s="13"/>
      <c r="J11" s="224" t="s">
        <v>360</v>
      </c>
      <c r="K11" s="224" t="s">
        <v>339</v>
      </c>
      <c r="L11" s="29"/>
      <c r="M11" s="29"/>
      <c r="N11" s="29"/>
      <c r="O11" s="29"/>
      <c r="P11" s="29"/>
      <c r="Q11" s="29"/>
      <c r="R11" s="29"/>
      <c r="S11" s="29"/>
      <c r="T11" s="29">
        <v>1</v>
      </c>
      <c r="U11" s="28"/>
      <c r="V11" s="28"/>
      <c r="W11" s="235">
        <v>360.27</v>
      </c>
      <c r="X11" s="30"/>
    </row>
    <row r="12" spans="1:24" ht="30" customHeight="1">
      <c r="A12" s="197"/>
      <c r="B12" s="198"/>
      <c r="C12" s="199"/>
      <c r="D12" s="22" t="s">
        <v>93</v>
      </c>
      <c r="E12" s="14">
        <v>2</v>
      </c>
      <c r="F12" s="19" t="s">
        <v>73</v>
      </c>
      <c r="G12" s="203"/>
      <c r="H12" s="124"/>
      <c r="I12" s="13"/>
      <c r="J12" s="225"/>
      <c r="K12" s="225"/>
      <c r="L12" s="29"/>
      <c r="M12" s="29"/>
      <c r="N12" s="29"/>
      <c r="O12" s="29"/>
      <c r="P12" s="29"/>
      <c r="Q12" s="29"/>
      <c r="R12" s="29"/>
      <c r="S12" s="29"/>
      <c r="T12" s="29">
        <v>1</v>
      </c>
      <c r="U12" s="28"/>
      <c r="V12" s="28"/>
      <c r="W12" s="235"/>
      <c r="X12" s="19" t="s">
        <v>376</v>
      </c>
    </row>
    <row r="13" spans="1:24" ht="30" customHeight="1">
      <c r="A13" s="197"/>
      <c r="B13" s="198"/>
      <c r="C13" s="199"/>
      <c r="D13" s="25" t="s">
        <v>94</v>
      </c>
      <c r="E13" s="14">
        <v>3</v>
      </c>
      <c r="F13" s="19" t="s">
        <v>74</v>
      </c>
      <c r="G13" s="203"/>
      <c r="H13" s="124"/>
      <c r="I13" s="13"/>
      <c r="J13" s="226"/>
      <c r="K13" s="226"/>
      <c r="L13" s="29"/>
      <c r="M13" s="29"/>
      <c r="N13" s="29"/>
      <c r="O13" s="29"/>
      <c r="P13" s="29"/>
      <c r="Q13" s="29"/>
      <c r="R13" s="29">
        <v>1</v>
      </c>
      <c r="S13" s="28"/>
      <c r="T13" s="28"/>
      <c r="U13" s="28"/>
      <c r="V13" s="28"/>
      <c r="W13" s="235"/>
      <c r="X13" s="30"/>
    </row>
    <row r="14" spans="1:24" s="6" customFormat="1" ht="30" customHeight="1">
      <c r="A14" s="197">
        <v>3</v>
      </c>
      <c r="B14" s="198" t="s">
        <v>67</v>
      </c>
      <c r="C14" s="199" t="s">
        <v>75</v>
      </c>
      <c r="D14" s="22" t="s">
        <v>95</v>
      </c>
      <c r="E14" s="14">
        <v>1</v>
      </c>
      <c r="F14" s="19" t="s">
        <v>76</v>
      </c>
      <c r="G14" s="203" t="s">
        <v>304</v>
      </c>
      <c r="H14" s="124">
        <v>526.24</v>
      </c>
      <c r="I14" s="13"/>
      <c r="J14" s="224" t="s">
        <v>360</v>
      </c>
      <c r="K14" s="224" t="s">
        <v>339</v>
      </c>
      <c r="L14" s="29"/>
      <c r="M14" s="29"/>
      <c r="N14" s="29"/>
      <c r="O14" s="29"/>
      <c r="P14" s="29"/>
      <c r="Q14" s="29"/>
      <c r="R14" s="29"/>
      <c r="S14" s="29"/>
      <c r="T14" s="29"/>
      <c r="U14" s="29">
        <v>1</v>
      </c>
      <c r="V14" s="28"/>
      <c r="W14" s="235">
        <v>261.20999999999998</v>
      </c>
      <c r="X14" s="30"/>
    </row>
    <row r="15" spans="1:24" s="16" customFormat="1" ht="30" customHeight="1">
      <c r="A15" s="197"/>
      <c r="B15" s="198"/>
      <c r="C15" s="199"/>
      <c r="D15" s="22" t="s">
        <v>96</v>
      </c>
      <c r="E15" s="14">
        <v>2</v>
      </c>
      <c r="F15" s="19" t="s">
        <v>77</v>
      </c>
      <c r="G15" s="203"/>
      <c r="H15" s="124"/>
      <c r="I15" s="13"/>
      <c r="J15" s="226"/>
      <c r="K15" s="226"/>
      <c r="L15" s="29"/>
      <c r="M15" s="29"/>
      <c r="N15" s="29"/>
      <c r="O15" s="29"/>
      <c r="P15" s="29"/>
      <c r="Q15" s="29"/>
      <c r="R15" s="29"/>
      <c r="S15" s="29"/>
      <c r="T15" s="29"/>
      <c r="U15" s="29">
        <v>1</v>
      </c>
      <c r="V15" s="28"/>
      <c r="W15" s="235"/>
      <c r="X15" s="19" t="s">
        <v>377</v>
      </c>
    </row>
    <row r="16" spans="1:24">
      <c r="A16" s="1"/>
      <c r="B16" s="1"/>
      <c r="C16" s="228" t="s">
        <v>23</v>
      </c>
      <c r="D16" s="228"/>
      <c r="E16" s="75">
        <f>E10+E13+E15</f>
        <v>8</v>
      </c>
      <c r="F16" s="1"/>
      <c r="G16" s="1"/>
      <c r="H16" s="80">
        <f>SUM(H8:H15)</f>
        <v>2069.66</v>
      </c>
      <c r="I16" s="1">
        <f>SUM(I8:I15)</f>
        <v>1</v>
      </c>
      <c r="J16" s="1"/>
      <c r="K16" s="1"/>
      <c r="L16" s="73">
        <f t="shared" ref="L16:W16" si="0">SUM(L8:L15)</f>
        <v>0</v>
      </c>
      <c r="M16" s="73">
        <f t="shared" si="0"/>
        <v>0</v>
      </c>
      <c r="N16" s="73">
        <f t="shared" si="0"/>
        <v>0</v>
      </c>
      <c r="O16" s="73">
        <f t="shared" si="0"/>
        <v>0</v>
      </c>
      <c r="P16" s="73">
        <f t="shared" si="0"/>
        <v>0</v>
      </c>
      <c r="Q16" s="73">
        <f t="shared" si="0"/>
        <v>0</v>
      </c>
      <c r="R16" s="73">
        <f t="shared" si="0"/>
        <v>2</v>
      </c>
      <c r="S16" s="73">
        <f t="shared" si="0"/>
        <v>0</v>
      </c>
      <c r="T16" s="73">
        <f t="shared" si="0"/>
        <v>2</v>
      </c>
      <c r="U16" s="73">
        <f>SUM(U8:U15)</f>
        <v>3</v>
      </c>
      <c r="V16" s="73">
        <f t="shared" si="0"/>
        <v>0</v>
      </c>
      <c r="W16" s="80">
        <f t="shared" si="0"/>
        <v>762.16</v>
      </c>
      <c r="X16" s="73"/>
    </row>
  </sheetData>
  <mergeCells count="52"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A3:X3"/>
    <mergeCell ref="A4:X4"/>
    <mergeCell ref="W2:X2"/>
    <mergeCell ref="W8:W10"/>
    <mergeCell ref="H14:H15"/>
    <mergeCell ref="C8:C10"/>
    <mergeCell ref="F5:F7"/>
    <mergeCell ref="W5:W7"/>
    <mergeCell ref="G8:G10"/>
    <mergeCell ref="K8:K10"/>
    <mergeCell ref="J11:J13"/>
    <mergeCell ref="K11:K13"/>
    <mergeCell ref="J14:J15"/>
    <mergeCell ref="K14:K15"/>
    <mergeCell ref="G14:G15"/>
    <mergeCell ref="G11:G13"/>
    <mergeCell ref="W11:W13"/>
    <mergeCell ref="W14:W15"/>
    <mergeCell ref="C16:D16"/>
    <mergeCell ref="A1:X1"/>
    <mergeCell ref="A2:I2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tabSelected="1" view="pageBreakPreview" zoomScale="6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F18" sqref="F18"/>
    </sheetView>
  </sheetViews>
  <sheetFormatPr defaultRowHeight="15"/>
  <cols>
    <col min="1" max="1" width="5.5703125" customWidth="1"/>
    <col min="2" max="2" width="8.28515625" customWidth="1"/>
    <col min="3" max="3" width="10.42578125" customWidth="1"/>
    <col min="4" max="4" width="12.140625" customWidth="1"/>
    <col min="5" max="5" width="7.7109375" customWidth="1"/>
    <col min="6" max="6" width="17.42578125" customWidth="1"/>
    <col min="7" max="7" width="19.28515625" customWidth="1"/>
    <col min="8" max="8" width="12.140625" customWidth="1"/>
    <col min="9" max="9" width="6.140625" customWidth="1"/>
    <col min="10" max="10" width="12" customWidth="1"/>
    <col min="11" max="11" width="10.5703125" customWidth="1"/>
    <col min="12" max="12" width="4.7109375" customWidth="1"/>
    <col min="13" max="13" width="5.85546875" customWidth="1"/>
    <col min="14" max="14" width="6.7109375" customWidth="1"/>
    <col min="15" max="15" width="5.85546875" customWidth="1"/>
    <col min="16" max="16" width="5.5703125" customWidth="1"/>
    <col min="17" max="17" width="6.7109375" customWidth="1"/>
    <col min="18" max="18" width="5.140625" customWidth="1"/>
    <col min="19" max="19" width="4.140625" customWidth="1"/>
    <col min="20" max="20" width="5.85546875" customWidth="1"/>
    <col min="21" max="21" width="7.140625" customWidth="1"/>
    <col min="22" max="22" width="5.85546875" customWidth="1"/>
    <col min="23" max="23" width="9.42578125" customWidth="1"/>
    <col min="24" max="24" width="35.85546875" customWidth="1"/>
  </cols>
  <sheetData>
    <row r="1" spans="1:44" ht="15.75">
      <c r="A1" s="189" t="s">
        <v>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44" ht="15.75">
      <c r="A2" s="190" t="s">
        <v>22</v>
      </c>
      <c r="B2" s="190"/>
      <c r="C2" s="190"/>
      <c r="D2" s="190"/>
      <c r="E2" s="190"/>
      <c r="F2" s="190"/>
      <c r="G2" s="190"/>
      <c r="H2" s="190"/>
      <c r="I2" s="190"/>
      <c r="J2" s="59"/>
      <c r="K2" s="59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88" t="str">
        <f>Summary!X3</f>
        <v>Date:-31.01.2014</v>
      </c>
      <c r="X2" s="188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31.5" customHeight="1">
      <c r="A3" s="192" t="s">
        <v>401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27.75" customHeight="1">
      <c r="A4" s="192" t="s">
        <v>291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185" t="s">
        <v>16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4" t="s">
        <v>21</v>
      </c>
      <c r="X5" s="191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84"/>
      <c r="B6" s="184"/>
      <c r="C6" s="184"/>
      <c r="D6" s="184"/>
      <c r="E6" s="184"/>
      <c r="F6" s="184"/>
      <c r="G6" s="184"/>
      <c r="H6" s="184"/>
      <c r="I6" s="184" t="s">
        <v>7</v>
      </c>
      <c r="J6" s="186" t="s">
        <v>341</v>
      </c>
      <c r="K6" s="186" t="s">
        <v>342</v>
      </c>
      <c r="L6" s="184" t="s">
        <v>15</v>
      </c>
      <c r="M6" s="184" t="s">
        <v>10</v>
      </c>
      <c r="N6" s="184" t="s">
        <v>9</v>
      </c>
      <c r="O6" s="135" t="s">
        <v>17</v>
      </c>
      <c r="P6" s="135"/>
      <c r="Q6" s="184" t="s">
        <v>18</v>
      </c>
      <c r="R6" s="184"/>
      <c r="S6" s="184" t="s">
        <v>311</v>
      </c>
      <c r="T6" s="184"/>
      <c r="U6" s="184" t="s">
        <v>13</v>
      </c>
      <c r="V6" s="184" t="s">
        <v>8</v>
      </c>
      <c r="W6" s="184"/>
      <c r="X6" s="191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37.5" customHeight="1">
      <c r="A7" s="184"/>
      <c r="B7" s="184"/>
      <c r="C7" s="184"/>
      <c r="D7" s="184"/>
      <c r="E7" s="184"/>
      <c r="F7" s="184"/>
      <c r="G7" s="184"/>
      <c r="H7" s="184"/>
      <c r="I7" s="184"/>
      <c r="J7" s="187"/>
      <c r="K7" s="187"/>
      <c r="L7" s="184"/>
      <c r="M7" s="184"/>
      <c r="N7" s="184"/>
      <c r="O7" s="48" t="s">
        <v>11</v>
      </c>
      <c r="P7" s="48" t="s">
        <v>12</v>
      </c>
      <c r="Q7" s="48" t="s">
        <v>11</v>
      </c>
      <c r="R7" s="48" t="s">
        <v>12</v>
      </c>
      <c r="S7" s="48" t="s">
        <v>11</v>
      </c>
      <c r="T7" s="48" t="s">
        <v>12</v>
      </c>
      <c r="U7" s="184"/>
      <c r="V7" s="184"/>
      <c r="W7" s="184"/>
      <c r="X7" s="191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50.1" customHeight="1">
      <c r="A8" s="124">
        <v>1</v>
      </c>
      <c r="B8" s="124" t="s">
        <v>119</v>
      </c>
      <c r="C8" s="179" t="s">
        <v>120</v>
      </c>
      <c r="D8" s="49" t="s">
        <v>124</v>
      </c>
      <c r="E8" s="50">
        <v>1</v>
      </c>
      <c r="F8" s="64" t="s">
        <v>121</v>
      </c>
      <c r="G8" s="124" t="s">
        <v>330</v>
      </c>
      <c r="H8" s="124">
        <v>769.06</v>
      </c>
      <c r="I8" s="51"/>
      <c r="J8" s="51"/>
      <c r="K8" s="51"/>
      <c r="L8" s="52"/>
      <c r="M8" s="53"/>
      <c r="N8" s="52"/>
      <c r="O8" s="52"/>
      <c r="P8" s="52"/>
      <c r="Q8" s="52"/>
      <c r="R8" s="52"/>
      <c r="S8" s="52"/>
      <c r="T8" s="52"/>
      <c r="U8" s="52"/>
      <c r="V8" s="52"/>
      <c r="W8" s="178"/>
      <c r="X8" s="6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50.1" customHeight="1">
      <c r="A9" s="124"/>
      <c r="B9" s="124"/>
      <c r="C9" s="179"/>
      <c r="D9" s="49" t="s">
        <v>125</v>
      </c>
      <c r="E9" s="50">
        <v>2</v>
      </c>
      <c r="F9" s="64" t="s">
        <v>122</v>
      </c>
      <c r="G9" s="124"/>
      <c r="H9" s="124"/>
      <c r="I9" s="51"/>
      <c r="J9" s="51"/>
      <c r="K9" s="51"/>
      <c r="L9" s="68"/>
      <c r="M9" s="69"/>
      <c r="N9" s="68"/>
      <c r="O9" s="68"/>
      <c r="P9" s="68"/>
      <c r="Q9" s="68"/>
      <c r="R9" s="68"/>
      <c r="S9" s="52"/>
      <c r="T9" s="52"/>
      <c r="U9" s="52"/>
      <c r="V9" s="52"/>
      <c r="W9" s="178"/>
      <c r="X9" s="6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50.1" customHeight="1">
      <c r="A10" s="124"/>
      <c r="B10" s="124"/>
      <c r="C10" s="179"/>
      <c r="D10" s="54" t="s">
        <v>126</v>
      </c>
      <c r="E10" s="50">
        <v>3</v>
      </c>
      <c r="F10" s="64" t="s">
        <v>123</v>
      </c>
      <c r="G10" s="124"/>
      <c r="H10" s="124"/>
      <c r="I10" s="51"/>
      <c r="J10" s="51"/>
      <c r="K10" s="51"/>
      <c r="L10" s="68"/>
      <c r="M10" s="69"/>
      <c r="N10" s="68"/>
      <c r="O10" s="68"/>
      <c r="P10" s="68"/>
      <c r="Q10" s="68"/>
      <c r="R10" s="68"/>
      <c r="S10" s="52"/>
      <c r="T10" s="52"/>
      <c r="U10" s="52"/>
      <c r="V10" s="52"/>
      <c r="W10" s="178"/>
      <c r="X10" s="6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64.5" customHeight="1">
      <c r="A11" s="124">
        <v>2</v>
      </c>
      <c r="B11" s="124" t="s">
        <v>127</v>
      </c>
      <c r="C11" s="179" t="s">
        <v>128</v>
      </c>
      <c r="D11" s="54" t="s">
        <v>132</v>
      </c>
      <c r="E11" s="50">
        <v>1</v>
      </c>
      <c r="F11" s="64" t="s">
        <v>129</v>
      </c>
      <c r="G11" s="124" t="s">
        <v>299</v>
      </c>
      <c r="H11" s="124">
        <v>764.08</v>
      </c>
      <c r="I11" s="51"/>
      <c r="J11" s="181" t="s">
        <v>338</v>
      </c>
      <c r="K11" s="181" t="s">
        <v>339</v>
      </c>
      <c r="L11" s="70"/>
      <c r="M11" s="71"/>
      <c r="N11" s="70"/>
      <c r="O11" s="70"/>
      <c r="P11" s="70">
        <v>1</v>
      </c>
      <c r="Q11" s="68"/>
      <c r="R11" s="68"/>
      <c r="S11" s="52"/>
      <c r="T11" s="52"/>
      <c r="U11" s="52"/>
      <c r="V11" s="52"/>
      <c r="W11" s="178">
        <v>98.96</v>
      </c>
      <c r="X11" s="66" t="s">
        <v>379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50.1" customHeight="1">
      <c r="A12" s="124"/>
      <c r="B12" s="124"/>
      <c r="C12" s="179"/>
      <c r="D12" s="49" t="s">
        <v>133</v>
      </c>
      <c r="E12" s="50">
        <v>2</v>
      </c>
      <c r="F12" s="64" t="s">
        <v>130</v>
      </c>
      <c r="G12" s="124"/>
      <c r="H12" s="124"/>
      <c r="I12" s="51"/>
      <c r="J12" s="183"/>
      <c r="K12" s="183"/>
      <c r="L12" s="70"/>
      <c r="M12" s="71"/>
      <c r="N12" s="70"/>
      <c r="O12" s="70"/>
      <c r="P12" s="70">
        <v>1</v>
      </c>
      <c r="Q12" s="68"/>
      <c r="R12" s="68"/>
      <c r="S12" s="52"/>
      <c r="T12" s="52"/>
      <c r="U12" s="52"/>
      <c r="V12" s="52"/>
      <c r="W12" s="178"/>
      <c r="X12" s="65" t="s">
        <v>380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50.1" customHeight="1">
      <c r="A13" s="124"/>
      <c r="B13" s="124"/>
      <c r="C13" s="179"/>
      <c r="D13" s="49" t="s">
        <v>134</v>
      </c>
      <c r="E13" s="50">
        <v>3</v>
      </c>
      <c r="F13" s="64" t="s">
        <v>131</v>
      </c>
      <c r="G13" s="124"/>
      <c r="H13" s="124"/>
      <c r="I13" s="51"/>
      <c r="J13" s="182"/>
      <c r="K13" s="182"/>
      <c r="L13" s="70"/>
      <c r="M13" s="71">
        <v>1</v>
      </c>
      <c r="N13" s="68"/>
      <c r="O13" s="68"/>
      <c r="P13" s="68"/>
      <c r="Q13" s="68"/>
      <c r="R13" s="68"/>
      <c r="S13" s="52"/>
      <c r="T13" s="52"/>
      <c r="U13" s="52"/>
      <c r="V13" s="52"/>
      <c r="W13" s="178"/>
      <c r="X13" s="6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50.1" customHeight="1">
      <c r="A14" s="124">
        <v>3</v>
      </c>
      <c r="B14" s="124" t="s">
        <v>135</v>
      </c>
      <c r="C14" s="179" t="s">
        <v>37</v>
      </c>
      <c r="D14" s="49" t="s">
        <v>138</v>
      </c>
      <c r="E14" s="50">
        <v>1</v>
      </c>
      <c r="F14" s="64" t="s">
        <v>136</v>
      </c>
      <c r="G14" s="124" t="s">
        <v>331</v>
      </c>
      <c r="H14" s="180">
        <v>509.3</v>
      </c>
      <c r="I14" s="51"/>
      <c r="J14" s="51"/>
      <c r="K14" s="51"/>
      <c r="L14" s="68"/>
      <c r="M14" s="69"/>
      <c r="N14" s="68"/>
      <c r="O14" s="68"/>
      <c r="P14" s="68"/>
      <c r="Q14" s="68"/>
      <c r="R14" s="68"/>
      <c r="S14" s="52"/>
      <c r="T14" s="52"/>
      <c r="U14" s="52"/>
      <c r="V14" s="52"/>
      <c r="W14" s="178"/>
      <c r="X14" s="65"/>
    </row>
    <row r="15" spans="1:44" s="16" customFormat="1" ht="50.1" customHeight="1">
      <c r="A15" s="124"/>
      <c r="B15" s="124"/>
      <c r="C15" s="179"/>
      <c r="D15" s="49" t="s">
        <v>139</v>
      </c>
      <c r="E15" s="50">
        <v>2</v>
      </c>
      <c r="F15" s="64" t="s">
        <v>137</v>
      </c>
      <c r="G15" s="124"/>
      <c r="H15" s="180"/>
      <c r="I15" s="51"/>
      <c r="J15" s="51"/>
      <c r="K15" s="51"/>
      <c r="L15" s="52"/>
      <c r="M15" s="53"/>
      <c r="N15" s="52"/>
      <c r="O15" s="52"/>
      <c r="P15" s="52"/>
      <c r="Q15" s="52"/>
      <c r="R15" s="52"/>
      <c r="S15" s="52"/>
      <c r="T15" s="52"/>
      <c r="U15" s="52"/>
      <c r="V15" s="52"/>
      <c r="W15" s="178"/>
      <c r="X15" s="6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50.1" customHeight="1">
      <c r="A16" s="124">
        <v>4</v>
      </c>
      <c r="B16" s="124" t="s">
        <v>140</v>
      </c>
      <c r="C16" s="179" t="s">
        <v>141</v>
      </c>
      <c r="D16" s="49" t="s">
        <v>144</v>
      </c>
      <c r="E16" s="50">
        <v>1</v>
      </c>
      <c r="F16" s="64" t="s">
        <v>142</v>
      </c>
      <c r="G16" s="124" t="s">
        <v>315</v>
      </c>
      <c r="H16" s="124">
        <v>499.33</v>
      </c>
      <c r="I16" s="51"/>
      <c r="J16" s="181" t="s">
        <v>340</v>
      </c>
      <c r="K16" s="181" t="s">
        <v>339</v>
      </c>
      <c r="L16" s="87"/>
      <c r="M16" s="88">
        <v>1</v>
      </c>
      <c r="N16" s="52"/>
      <c r="O16" s="52"/>
      <c r="P16" s="52"/>
      <c r="Q16" s="52"/>
      <c r="R16" s="52"/>
      <c r="S16" s="52"/>
      <c r="T16" s="52"/>
      <c r="U16" s="52"/>
      <c r="V16" s="52"/>
      <c r="W16" s="178">
        <v>74.959999999999994</v>
      </c>
      <c r="X16" s="65" t="s">
        <v>381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5.5" customHeight="1">
      <c r="A17" s="124"/>
      <c r="B17" s="124"/>
      <c r="C17" s="179"/>
      <c r="D17" s="49" t="s">
        <v>145</v>
      </c>
      <c r="E17" s="50">
        <v>2</v>
      </c>
      <c r="F17" s="64" t="s">
        <v>143</v>
      </c>
      <c r="G17" s="124"/>
      <c r="H17" s="124"/>
      <c r="I17" s="51"/>
      <c r="J17" s="182"/>
      <c r="K17" s="182"/>
      <c r="L17" s="55"/>
      <c r="M17" s="56"/>
      <c r="N17" s="55"/>
      <c r="O17" s="55"/>
      <c r="P17" s="55">
        <v>1</v>
      </c>
      <c r="Q17" s="52"/>
      <c r="R17" s="52"/>
      <c r="S17" s="52"/>
      <c r="T17" s="52"/>
      <c r="U17" s="52"/>
      <c r="V17" s="52"/>
      <c r="W17" s="178"/>
      <c r="X17" s="65" t="s">
        <v>382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50.1" customHeight="1">
      <c r="A18" s="124">
        <v>5</v>
      </c>
      <c r="B18" s="124" t="s">
        <v>146</v>
      </c>
      <c r="C18" s="179" t="s">
        <v>147</v>
      </c>
      <c r="D18" s="49" t="s">
        <v>149</v>
      </c>
      <c r="E18" s="50">
        <v>1</v>
      </c>
      <c r="F18" s="64" t="s">
        <v>151</v>
      </c>
      <c r="G18" s="124" t="s">
        <v>330</v>
      </c>
      <c r="H18" s="124">
        <v>511.85</v>
      </c>
      <c r="I18" s="51"/>
      <c r="J18" s="51"/>
      <c r="K18" s="51"/>
      <c r="L18" s="52"/>
      <c r="M18" s="53"/>
      <c r="N18" s="52"/>
      <c r="O18" s="52"/>
      <c r="P18" s="52"/>
      <c r="Q18" s="52"/>
      <c r="R18" s="52"/>
      <c r="S18" s="52"/>
      <c r="T18" s="52"/>
      <c r="U18" s="52"/>
      <c r="V18" s="52"/>
      <c r="W18" s="178"/>
      <c r="X18" s="65"/>
    </row>
    <row r="19" spans="1:44" s="16" customFormat="1" ht="50.1" customHeight="1">
      <c r="A19" s="124"/>
      <c r="B19" s="124"/>
      <c r="C19" s="179"/>
      <c r="D19" s="49" t="s">
        <v>150</v>
      </c>
      <c r="E19" s="50">
        <v>2</v>
      </c>
      <c r="F19" s="64" t="s">
        <v>152</v>
      </c>
      <c r="G19" s="124"/>
      <c r="H19" s="124"/>
      <c r="I19" s="51"/>
      <c r="J19" s="51"/>
      <c r="K19" s="51"/>
      <c r="L19" s="52"/>
      <c r="M19" s="53"/>
      <c r="N19" s="52"/>
      <c r="O19" s="52"/>
      <c r="P19" s="52"/>
      <c r="Q19" s="52"/>
      <c r="R19" s="52"/>
      <c r="S19" s="52"/>
      <c r="T19" s="52"/>
      <c r="U19" s="52"/>
      <c r="V19" s="52"/>
      <c r="W19" s="178"/>
      <c r="X19" s="6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57" customHeight="1">
      <c r="A20" s="124">
        <v>6</v>
      </c>
      <c r="B20" s="124" t="s">
        <v>148</v>
      </c>
      <c r="C20" s="179" t="s">
        <v>153</v>
      </c>
      <c r="D20" s="49" t="s">
        <v>157</v>
      </c>
      <c r="E20" s="50">
        <v>1</v>
      </c>
      <c r="F20" s="64" t="s">
        <v>154</v>
      </c>
      <c r="G20" s="124" t="s">
        <v>330</v>
      </c>
      <c r="H20" s="180">
        <v>776.8</v>
      </c>
      <c r="I20" s="51"/>
      <c r="J20" s="51"/>
      <c r="K20" s="51"/>
      <c r="L20" s="52"/>
      <c r="M20" s="53"/>
      <c r="N20" s="52"/>
      <c r="O20" s="52"/>
      <c r="P20" s="52"/>
      <c r="Q20" s="52"/>
      <c r="R20" s="52"/>
      <c r="S20" s="52"/>
      <c r="T20" s="52"/>
      <c r="U20" s="52"/>
      <c r="V20" s="52"/>
      <c r="W20" s="178"/>
      <c r="X20" s="6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50.1" customHeight="1">
      <c r="A21" s="124"/>
      <c r="B21" s="124"/>
      <c r="C21" s="179"/>
      <c r="D21" s="49" t="s">
        <v>158</v>
      </c>
      <c r="E21" s="50">
        <v>2</v>
      </c>
      <c r="F21" s="64" t="s">
        <v>155</v>
      </c>
      <c r="G21" s="124"/>
      <c r="H21" s="180"/>
      <c r="I21" s="51"/>
      <c r="J21" s="51"/>
      <c r="K21" s="51"/>
      <c r="L21" s="52"/>
      <c r="M21" s="53"/>
      <c r="N21" s="52"/>
      <c r="O21" s="52"/>
      <c r="P21" s="52"/>
      <c r="Q21" s="52"/>
      <c r="R21" s="52"/>
      <c r="S21" s="52"/>
      <c r="T21" s="52"/>
      <c r="U21" s="52"/>
      <c r="V21" s="52"/>
      <c r="W21" s="178"/>
      <c r="X21" s="6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50.1" customHeight="1">
      <c r="A22" s="124"/>
      <c r="B22" s="124"/>
      <c r="C22" s="179"/>
      <c r="D22" s="54" t="s">
        <v>159</v>
      </c>
      <c r="E22" s="50">
        <v>3</v>
      </c>
      <c r="F22" s="64" t="s">
        <v>156</v>
      </c>
      <c r="G22" s="124"/>
      <c r="H22" s="180"/>
      <c r="I22" s="51"/>
      <c r="J22" s="51"/>
      <c r="K22" s="51"/>
      <c r="L22" s="52"/>
      <c r="M22" s="53"/>
      <c r="N22" s="52"/>
      <c r="O22" s="52"/>
      <c r="P22" s="52"/>
      <c r="Q22" s="52"/>
      <c r="R22" s="52"/>
      <c r="S22" s="52"/>
      <c r="T22" s="52"/>
      <c r="U22" s="52"/>
      <c r="V22" s="52"/>
      <c r="W22" s="178"/>
      <c r="X22" s="6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30" customHeight="1">
      <c r="A23" s="58"/>
      <c r="B23" s="58"/>
      <c r="C23" s="176" t="s">
        <v>23</v>
      </c>
      <c r="D23" s="177"/>
      <c r="E23" s="58">
        <f>E10+E13+E15+E17+E19+E22</f>
        <v>15</v>
      </c>
      <c r="F23" s="58"/>
      <c r="G23" s="58"/>
      <c r="H23" s="58">
        <f>SUM(H8:H22)</f>
        <v>3830.42</v>
      </c>
      <c r="I23" s="58">
        <f t="shared" ref="I23:W23" si="0">SUM(I8:I22)</f>
        <v>0</v>
      </c>
      <c r="J23" s="58"/>
      <c r="K23" s="58"/>
      <c r="L23" s="58">
        <f t="shared" si="0"/>
        <v>0</v>
      </c>
      <c r="M23" s="58">
        <f t="shared" si="0"/>
        <v>2</v>
      </c>
      <c r="N23" s="58">
        <f t="shared" si="0"/>
        <v>0</v>
      </c>
      <c r="O23" s="58">
        <f t="shared" si="0"/>
        <v>0</v>
      </c>
      <c r="P23" s="58">
        <f t="shared" si="0"/>
        <v>3</v>
      </c>
      <c r="Q23" s="58">
        <f t="shared" si="0"/>
        <v>0</v>
      </c>
      <c r="R23" s="58">
        <f t="shared" si="0"/>
        <v>0</v>
      </c>
      <c r="S23" s="58">
        <f t="shared" si="0"/>
        <v>0</v>
      </c>
      <c r="T23" s="58">
        <f t="shared" si="0"/>
        <v>0</v>
      </c>
      <c r="U23" s="58">
        <f t="shared" si="0"/>
        <v>0</v>
      </c>
      <c r="V23" s="58">
        <f t="shared" si="0"/>
        <v>0</v>
      </c>
      <c r="W23" s="58">
        <f t="shared" si="0"/>
        <v>173.92</v>
      </c>
      <c r="X23" s="58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W2:X2"/>
    <mergeCell ref="A1:X1"/>
    <mergeCell ref="A2:I2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3:X3"/>
    <mergeCell ref="Q6:R6"/>
    <mergeCell ref="A4:X4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</mergeCells>
  <pageMargins left="0.118110236220472" right="0" top="0.118110236220472" bottom="0.15748031496063" header="0.118110236220472" footer="0.118110236220472"/>
  <pageSetup paperSize="9" scale="63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O20" sqref="O20"/>
    </sheetView>
  </sheetViews>
  <sheetFormatPr defaultRowHeight="15"/>
  <cols>
    <col min="1" max="1" width="5" customWidth="1"/>
    <col min="2" max="2" width="5.42578125" customWidth="1"/>
    <col min="3" max="3" width="8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28515625" customWidth="1"/>
  </cols>
  <sheetData>
    <row r="1" spans="1:27" ht="18" customHeight="1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7" ht="18.75" customHeight="1">
      <c r="A2" s="205" t="s">
        <v>32</v>
      </c>
      <c r="B2" s="205"/>
      <c r="C2" s="205"/>
      <c r="D2" s="205"/>
      <c r="E2" s="205"/>
      <c r="F2" s="205"/>
      <c r="G2" s="205"/>
      <c r="H2" s="205"/>
      <c r="I2" s="205"/>
      <c r="J2" s="60"/>
      <c r="K2" s="60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209" t="str">
        <f>Summary!X3</f>
        <v>Date:-31.01.2014</v>
      </c>
      <c r="X2" s="210"/>
      <c r="AA2" s="2"/>
    </row>
    <row r="3" spans="1:27" ht="34.5" customHeight="1">
      <c r="A3" s="208" t="s">
        <v>402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7" ht="16.5" customHeight="1">
      <c r="A4" s="215" t="s">
        <v>291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7" ht="1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0</v>
      </c>
      <c r="F5" s="206" t="s">
        <v>4</v>
      </c>
      <c r="G5" s="206" t="s">
        <v>5</v>
      </c>
      <c r="H5" s="206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06" t="s">
        <v>21</v>
      </c>
      <c r="X5" s="217" t="s">
        <v>14</v>
      </c>
    </row>
    <row r="6" spans="1:27" ht="27" customHeight="1">
      <c r="A6" s="206"/>
      <c r="B6" s="206"/>
      <c r="C6" s="206"/>
      <c r="D6" s="206"/>
      <c r="E6" s="206"/>
      <c r="F6" s="206"/>
      <c r="G6" s="206"/>
      <c r="H6" s="206"/>
      <c r="I6" s="218" t="s">
        <v>7</v>
      </c>
      <c r="J6" s="206" t="s">
        <v>341</v>
      </c>
      <c r="K6" s="206" t="s">
        <v>342</v>
      </c>
      <c r="L6" s="216" t="s">
        <v>15</v>
      </c>
      <c r="M6" s="218" t="s">
        <v>10</v>
      </c>
      <c r="N6" s="206" t="s">
        <v>9</v>
      </c>
      <c r="O6" s="207" t="s">
        <v>17</v>
      </c>
      <c r="P6" s="207"/>
      <c r="Q6" s="206" t="s">
        <v>18</v>
      </c>
      <c r="R6" s="206"/>
      <c r="S6" s="206" t="s">
        <v>311</v>
      </c>
      <c r="T6" s="206"/>
      <c r="U6" s="207" t="s">
        <v>13</v>
      </c>
      <c r="V6" s="206" t="s">
        <v>8</v>
      </c>
      <c r="W6" s="206"/>
      <c r="X6" s="217"/>
    </row>
    <row r="7" spans="1:27" ht="23.25" customHeight="1">
      <c r="A7" s="206"/>
      <c r="B7" s="206"/>
      <c r="C7" s="206"/>
      <c r="D7" s="206"/>
      <c r="E7" s="206"/>
      <c r="F7" s="206"/>
      <c r="G7" s="206"/>
      <c r="H7" s="206"/>
      <c r="I7" s="218"/>
      <c r="J7" s="206"/>
      <c r="K7" s="206"/>
      <c r="L7" s="216"/>
      <c r="M7" s="218"/>
      <c r="N7" s="206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07"/>
      <c r="V7" s="206"/>
      <c r="W7" s="206"/>
      <c r="X7" s="217"/>
    </row>
    <row r="8" spans="1:27" ht="21.75" customHeight="1">
      <c r="A8" s="197">
        <v>1</v>
      </c>
      <c r="B8" s="198" t="s">
        <v>189</v>
      </c>
      <c r="C8" s="199" t="s">
        <v>190</v>
      </c>
      <c r="D8" s="22" t="s">
        <v>194</v>
      </c>
      <c r="E8" s="14">
        <v>1</v>
      </c>
      <c r="F8" s="22" t="s">
        <v>191</v>
      </c>
      <c r="G8" s="211" t="s">
        <v>330</v>
      </c>
      <c r="H8" s="124">
        <v>726.77</v>
      </c>
      <c r="I8" s="3"/>
      <c r="J8" s="212"/>
      <c r="K8" s="212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202"/>
      <c r="X8" s="4"/>
    </row>
    <row r="9" spans="1:27" ht="18.75" customHeight="1">
      <c r="A9" s="197"/>
      <c r="B9" s="198"/>
      <c r="C9" s="199"/>
      <c r="D9" s="22" t="s">
        <v>195</v>
      </c>
      <c r="E9" s="14">
        <v>2</v>
      </c>
      <c r="F9" s="22" t="s">
        <v>192</v>
      </c>
      <c r="G9" s="211"/>
      <c r="H9" s="124"/>
      <c r="I9" s="3"/>
      <c r="J9" s="213"/>
      <c r="K9" s="213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202"/>
      <c r="X9" s="4"/>
    </row>
    <row r="10" spans="1:27" ht="30" customHeight="1">
      <c r="A10" s="197"/>
      <c r="B10" s="198"/>
      <c r="C10" s="199"/>
      <c r="D10" s="25" t="s">
        <v>196</v>
      </c>
      <c r="E10" s="14">
        <v>3</v>
      </c>
      <c r="F10" s="22" t="s">
        <v>193</v>
      </c>
      <c r="G10" s="211"/>
      <c r="H10" s="124"/>
      <c r="I10" s="3"/>
      <c r="J10" s="214"/>
      <c r="K10" s="214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202"/>
      <c r="X10" s="4"/>
    </row>
    <row r="11" spans="1:27" s="6" customFormat="1" ht="20.25" customHeight="1">
      <c r="A11" s="197">
        <v>2</v>
      </c>
      <c r="B11" s="198" t="s">
        <v>197</v>
      </c>
      <c r="C11" s="199" t="s">
        <v>43</v>
      </c>
      <c r="D11" s="22" t="s">
        <v>202</v>
      </c>
      <c r="E11" s="14">
        <v>1</v>
      </c>
      <c r="F11" s="22" t="s">
        <v>198</v>
      </c>
      <c r="G11" s="211" t="s">
        <v>330</v>
      </c>
      <c r="H11" s="124">
        <v>740.41</v>
      </c>
      <c r="I11" s="3"/>
      <c r="J11" s="212"/>
      <c r="K11" s="212"/>
      <c r="L11" s="35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202"/>
      <c r="X11" s="4"/>
    </row>
    <row r="12" spans="1:27" s="6" customFormat="1" ht="22.5" customHeight="1">
      <c r="A12" s="197"/>
      <c r="B12" s="198"/>
      <c r="C12" s="199"/>
      <c r="D12" s="22" t="s">
        <v>201</v>
      </c>
      <c r="E12" s="14">
        <v>2</v>
      </c>
      <c r="F12" s="22" t="s">
        <v>199</v>
      </c>
      <c r="G12" s="211"/>
      <c r="H12" s="124"/>
      <c r="I12" s="3"/>
      <c r="J12" s="213"/>
      <c r="K12" s="213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202"/>
      <c r="X12" s="4"/>
    </row>
    <row r="13" spans="1:27" s="16" customFormat="1" ht="45" customHeight="1">
      <c r="A13" s="197"/>
      <c r="B13" s="198"/>
      <c r="C13" s="199"/>
      <c r="D13" s="22" t="s">
        <v>44</v>
      </c>
      <c r="E13" s="14">
        <v>3</v>
      </c>
      <c r="F13" s="19" t="s">
        <v>200</v>
      </c>
      <c r="G13" s="211"/>
      <c r="H13" s="124"/>
      <c r="I13" s="3"/>
      <c r="J13" s="214"/>
      <c r="K13" s="214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202"/>
      <c r="X13" s="4"/>
    </row>
    <row r="14" spans="1:27" ht="41.25" customHeight="1">
      <c r="A14" s="197">
        <v>3</v>
      </c>
      <c r="B14" s="198" t="s">
        <v>203</v>
      </c>
      <c r="C14" s="199" t="s">
        <v>204</v>
      </c>
      <c r="D14" s="22" t="s">
        <v>207</v>
      </c>
      <c r="E14" s="14">
        <v>1</v>
      </c>
      <c r="F14" s="19" t="s">
        <v>205</v>
      </c>
      <c r="G14" s="203" t="s">
        <v>314</v>
      </c>
      <c r="H14" s="124">
        <v>490.85</v>
      </c>
      <c r="I14" s="3"/>
      <c r="J14" s="193" t="s">
        <v>343</v>
      </c>
      <c r="K14" s="193" t="s">
        <v>339</v>
      </c>
      <c r="L14" s="33"/>
      <c r="M14" s="34"/>
      <c r="N14" s="33"/>
      <c r="O14" s="33"/>
      <c r="P14" s="33">
        <v>1</v>
      </c>
      <c r="Q14" s="35"/>
      <c r="R14" s="35"/>
      <c r="S14" s="35"/>
      <c r="T14" s="35"/>
      <c r="U14" s="35"/>
      <c r="V14" s="35"/>
      <c r="W14" s="202">
        <v>133.31</v>
      </c>
      <c r="X14" s="3" t="s">
        <v>325</v>
      </c>
    </row>
    <row r="15" spans="1:27" ht="30" customHeight="1">
      <c r="A15" s="197"/>
      <c r="B15" s="198"/>
      <c r="C15" s="199"/>
      <c r="D15" s="22" t="s">
        <v>208</v>
      </c>
      <c r="E15" s="14">
        <v>2</v>
      </c>
      <c r="F15" s="19" t="s">
        <v>206</v>
      </c>
      <c r="G15" s="203"/>
      <c r="H15" s="124"/>
      <c r="I15" s="3"/>
      <c r="J15" s="194"/>
      <c r="K15" s="194"/>
      <c r="L15" s="33"/>
      <c r="M15" s="34"/>
      <c r="N15" s="33"/>
      <c r="O15" s="33"/>
      <c r="P15" s="33">
        <v>1</v>
      </c>
      <c r="Q15" s="35"/>
      <c r="R15" s="35"/>
      <c r="S15" s="35"/>
      <c r="T15" s="35"/>
      <c r="U15" s="35"/>
      <c r="V15" s="35"/>
      <c r="W15" s="202"/>
      <c r="X15" s="4"/>
    </row>
    <row r="16" spans="1:27" ht="27" customHeight="1">
      <c r="A16" s="197">
        <v>4</v>
      </c>
      <c r="B16" s="198" t="s">
        <v>209</v>
      </c>
      <c r="C16" s="199" t="s">
        <v>210</v>
      </c>
      <c r="D16" s="24" t="s">
        <v>213</v>
      </c>
      <c r="E16" s="14">
        <v>1</v>
      </c>
      <c r="F16" s="19" t="s">
        <v>211</v>
      </c>
      <c r="G16" s="203" t="s">
        <v>332</v>
      </c>
      <c r="H16" s="124">
        <v>499.55</v>
      </c>
      <c r="I16" s="3"/>
      <c r="J16" s="193"/>
      <c r="K16" s="193"/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202"/>
      <c r="X16" s="4"/>
    </row>
    <row r="17" spans="1:24" ht="21.75" customHeight="1">
      <c r="A17" s="197"/>
      <c r="B17" s="198"/>
      <c r="C17" s="199"/>
      <c r="D17" s="22" t="s">
        <v>214</v>
      </c>
      <c r="E17" s="14">
        <v>2</v>
      </c>
      <c r="F17" s="19" t="s">
        <v>212</v>
      </c>
      <c r="G17" s="203"/>
      <c r="H17" s="124"/>
      <c r="I17" s="3"/>
      <c r="J17" s="194"/>
      <c r="K17" s="194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202"/>
      <c r="X17" s="4"/>
    </row>
    <row r="18" spans="1:24" ht="23.25" customHeight="1">
      <c r="A18" s="197">
        <v>5</v>
      </c>
      <c r="B18" s="198" t="s">
        <v>215</v>
      </c>
      <c r="C18" s="199" t="s">
        <v>216</v>
      </c>
      <c r="D18" s="22" t="s">
        <v>220</v>
      </c>
      <c r="E18" s="14">
        <v>1</v>
      </c>
      <c r="F18" s="19" t="s">
        <v>217</v>
      </c>
      <c r="G18" s="200" t="s">
        <v>292</v>
      </c>
      <c r="H18" s="124">
        <v>737.62</v>
      </c>
      <c r="I18" s="3"/>
      <c r="J18" s="193" t="s">
        <v>344</v>
      </c>
      <c r="K18" s="193" t="s">
        <v>339</v>
      </c>
      <c r="L18" s="33"/>
      <c r="M18" s="34"/>
      <c r="N18" s="33"/>
      <c r="O18" s="33"/>
      <c r="P18" s="33">
        <v>1</v>
      </c>
      <c r="Q18" s="35"/>
      <c r="R18" s="35"/>
      <c r="S18" s="35"/>
      <c r="T18" s="35"/>
      <c r="U18" s="35"/>
      <c r="V18" s="35"/>
      <c r="W18" s="202">
        <v>156.18</v>
      </c>
      <c r="X18" s="4"/>
    </row>
    <row r="19" spans="1:24" ht="30.75" customHeight="1">
      <c r="A19" s="197"/>
      <c r="B19" s="198"/>
      <c r="C19" s="199"/>
      <c r="D19" s="22" t="s">
        <v>222</v>
      </c>
      <c r="E19" s="14">
        <v>2</v>
      </c>
      <c r="F19" s="19" t="s">
        <v>219</v>
      </c>
      <c r="G19" s="201"/>
      <c r="H19" s="124"/>
      <c r="I19" s="3"/>
      <c r="J19" s="195"/>
      <c r="K19" s="195"/>
      <c r="L19" s="33"/>
      <c r="M19" s="34"/>
      <c r="N19" s="33">
        <v>1</v>
      </c>
      <c r="O19" s="35"/>
      <c r="P19" s="35"/>
      <c r="Q19" s="35"/>
      <c r="R19" s="35"/>
      <c r="S19" s="35"/>
      <c r="T19" s="35"/>
      <c r="U19" s="35"/>
      <c r="V19" s="35"/>
      <c r="W19" s="202"/>
      <c r="X19" s="61" t="s">
        <v>326</v>
      </c>
    </row>
    <row r="20" spans="1:24" ht="23.25" customHeight="1">
      <c r="A20" s="197"/>
      <c r="B20" s="198"/>
      <c r="C20" s="199"/>
      <c r="D20" s="23" t="s">
        <v>221</v>
      </c>
      <c r="E20" s="14">
        <v>3</v>
      </c>
      <c r="F20" s="19" t="s">
        <v>218</v>
      </c>
      <c r="G20" s="201"/>
      <c r="H20" s="124"/>
      <c r="I20" s="3"/>
      <c r="J20" s="194"/>
      <c r="K20" s="194"/>
      <c r="L20" s="33"/>
      <c r="M20" s="34"/>
      <c r="N20" s="33"/>
      <c r="O20" s="33">
        <v>1</v>
      </c>
      <c r="Q20" s="35"/>
      <c r="R20" s="35"/>
      <c r="S20" s="35"/>
      <c r="T20" s="35"/>
      <c r="U20" s="35"/>
      <c r="V20" s="35"/>
      <c r="W20" s="202"/>
      <c r="X20" s="4"/>
    </row>
    <row r="21" spans="1:24">
      <c r="A21" s="1"/>
      <c r="B21" s="1"/>
      <c r="C21" s="196" t="s">
        <v>23</v>
      </c>
      <c r="D21" s="196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1</v>
      </c>
      <c r="O21" s="1">
        <f>SUM(O8:O20)</f>
        <v>1</v>
      </c>
      <c r="P21" s="1">
        <f t="shared" si="0"/>
        <v>3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289.49</v>
      </c>
      <c r="X21" s="1"/>
    </row>
  </sheetData>
  <mergeCells count="68">
    <mergeCell ref="Q6:R6"/>
    <mergeCell ref="A4:X4"/>
    <mergeCell ref="V6:V7"/>
    <mergeCell ref="I5:V5"/>
    <mergeCell ref="X5:X7"/>
    <mergeCell ref="I6:I7"/>
    <mergeCell ref="L6:L7"/>
    <mergeCell ref="M6:M7"/>
    <mergeCell ref="N6:N7"/>
    <mergeCell ref="J6:J7"/>
    <mergeCell ref="K6:K7"/>
    <mergeCell ref="G8:G10"/>
    <mergeCell ref="H8:H10"/>
    <mergeCell ref="W8:W10"/>
    <mergeCell ref="A11:A13"/>
    <mergeCell ref="B11:B13"/>
    <mergeCell ref="W11:W13"/>
    <mergeCell ref="G11:G13"/>
    <mergeCell ref="H11:H13"/>
    <mergeCell ref="J8:J10"/>
    <mergeCell ref="K8:K10"/>
    <mergeCell ref="J11:J13"/>
    <mergeCell ref="K11:K13"/>
    <mergeCell ref="A1:X1"/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3:X3"/>
    <mergeCell ref="W2:X2"/>
    <mergeCell ref="G18:G20"/>
    <mergeCell ref="H18:H20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C21:D21"/>
    <mergeCell ref="A8:A10"/>
    <mergeCell ref="B8:B10"/>
    <mergeCell ref="C8:C10"/>
    <mergeCell ref="B18:B20"/>
    <mergeCell ref="C18:C20"/>
    <mergeCell ref="C11:C13"/>
    <mergeCell ref="J14:J15"/>
    <mergeCell ref="K14:K15"/>
    <mergeCell ref="J16:J17"/>
    <mergeCell ref="K16:K17"/>
    <mergeCell ref="J18:J20"/>
    <mergeCell ref="K18:K20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R11" sqref="R11:R12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14062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>
      <c r="A2" s="205" t="s">
        <v>383</v>
      </c>
      <c r="B2" s="205"/>
      <c r="C2" s="205"/>
      <c r="D2" s="205"/>
      <c r="E2" s="205"/>
      <c r="F2" s="205"/>
      <c r="G2" s="205"/>
      <c r="H2" s="205"/>
      <c r="I2" s="205"/>
      <c r="J2" s="60"/>
      <c r="K2" s="60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209" t="str">
        <f>Summary!X3</f>
        <v>Date:-31.01.2014</v>
      </c>
      <c r="X2" s="210"/>
    </row>
    <row r="3" spans="1:24" ht="32.25" customHeight="1">
      <c r="A3" s="215" t="s">
        <v>403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33.75" customHeight="1">
      <c r="A4" s="215" t="s">
        <v>291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4" ht="13.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35</v>
      </c>
      <c r="F5" s="206" t="s">
        <v>4</v>
      </c>
      <c r="G5" s="206" t="s">
        <v>5</v>
      </c>
      <c r="H5" s="206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06" t="s">
        <v>21</v>
      </c>
      <c r="X5" s="217" t="s">
        <v>14</v>
      </c>
    </row>
    <row r="6" spans="1:24" ht="26.25" customHeight="1">
      <c r="A6" s="206"/>
      <c r="B6" s="206"/>
      <c r="C6" s="206"/>
      <c r="D6" s="206"/>
      <c r="E6" s="206"/>
      <c r="F6" s="206"/>
      <c r="G6" s="206"/>
      <c r="H6" s="206"/>
      <c r="I6" s="218" t="s">
        <v>7</v>
      </c>
      <c r="J6" s="206" t="s">
        <v>341</v>
      </c>
      <c r="K6" s="206" t="s">
        <v>364</v>
      </c>
      <c r="L6" s="216" t="s">
        <v>15</v>
      </c>
      <c r="M6" s="218" t="s">
        <v>10</v>
      </c>
      <c r="N6" s="206" t="s">
        <v>9</v>
      </c>
      <c r="O6" s="207" t="s">
        <v>17</v>
      </c>
      <c r="P6" s="207"/>
      <c r="Q6" s="206" t="s">
        <v>18</v>
      </c>
      <c r="R6" s="206"/>
      <c r="S6" s="206" t="s">
        <v>311</v>
      </c>
      <c r="T6" s="206"/>
      <c r="U6" s="207" t="s">
        <v>13</v>
      </c>
      <c r="V6" s="206" t="s">
        <v>8</v>
      </c>
      <c r="W6" s="206"/>
      <c r="X6" s="217"/>
    </row>
    <row r="7" spans="1:24" ht="22.5" customHeight="1">
      <c r="A7" s="206"/>
      <c r="B7" s="206"/>
      <c r="C7" s="206"/>
      <c r="D7" s="206"/>
      <c r="E7" s="206"/>
      <c r="F7" s="206"/>
      <c r="G7" s="206"/>
      <c r="H7" s="206"/>
      <c r="I7" s="218"/>
      <c r="J7" s="206"/>
      <c r="K7" s="206"/>
      <c r="L7" s="216"/>
      <c r="M7" s="218"/>
      <c r="N7" s="206"/>
      <c r="O7" s="72" t="s">
        <v>11</v>
      </c>
      <c r="P7" s="72" t="s">
        <v>12</v>
      </c>
      <c r="Q7" s="72" t="s">
        <v>11</v>
      </c>
      <c r="R7" s="72" t="s">
        <v>12</v>
      </c>
      <c r="S7" s="72" t="s">
        <v>11</v>
      </c>
      <c r="T7" s="72" t="s">
        <v>12</v>
      </c>
      <c r="U7" s="207"/>
      <c r="V7" s="206"/>
      <c r="W7" s="206"/>
      <c r="X7" s="217"/>
    </row>
    <row r="8" spans="1:24" ht="23.25">
      <c r="A8" s="197">
        <v>1</v>
      </c>
      <c r="B8" s="198" t="s">
        <v>78</v>
      </c>
      <c r="C8" s="199" t="s">
        <v>38</v>
      </c>
      <c r="D8" s="22" t="s">
        <v>52</v>
      </c>
      <c r="E8" s="14">
        <v>1</v>
      </c>
      <c r="F8" s="26" t="s">
        <v>97</v>
      </c>
      <c r="G8" s="211" t="s">
        <v>293</v>
      </c>
      <c r="H8" s="124">
        <v>755.21</v>
      </c>
      <c r="I8" s="3"/>
      <c r="J8" s="193" t="s">
        <v>345</v>
      </c>
      <c r="K8" s="193" t="s">
        <v>339</v>
      </c>
      <c r="L8" s="33"/>
      <c r="M8" s="34"/>
      <c r="N8" s="33"/>
      <c r="O8" s="33"/>
      <c r="P8" s="33"/>
      <c r="Q8" s="33"/>
      <c r="R8" s="33"/>
      <c r="S8" s="33"/>
      <c r="T8" s="33"/>
      <c r="U8" s="33">
        <v>1</v>
      </c>
      <c r="V8" s="35"/>
      <c r="W8" s="202">
        <v>375.37</v>
      </c>
      <c r="X8" s="4"/>
    </row>
    <row r="9" spans="1:24" ht="25.5">
      <c r="A9" s="197"/>
      <c r="B9" s="198"/>
      <c r="C9" s="199"/>
      <c r="D9" s="22" t="s">
        <v>100</v>
      </c>
      <c r="E9" s="14">
        <v>2</v>
      </c>
      <c r="F9" s="26" t="s">
        <v>98</v>
      </c>
      <c r="G9" s="211"/>
      <c r="H9" s="124"/>
      <c r="I9" s="3"/>
      <c r="J9" s="195"/>
      <c r="K9" s="195"/>
      <c r="L9" s="33"/>
      <c r="M9" s="34"/>
      <c r="N9" s="33"/>
      <c r="O9" s="33"/>
      <c r="P9" s="33"/>
      <c r="Q9" s="33">
        <v>1</v>
      </c>
      <c r="R9" s="35"/>
      <c r="S9" s="35"/>
      <c r="T9" s="35"/>
      <c r="U9" s="35"/>
      <c r="V9" s="35"/>
      <c r="W9" s="202"/>
      <c r="X9" s="62" t="s">
        <v>336</v>
      </c>
    </row>
    <row r="10" spans="1:24" ht="37.5" customHeight="1">
      <c r="A10" s="197"/>
      <c r="B10" s="198"/>
      <c r="C10" s="199"/>
      <c r="D10" s="74" t="s">
        <v>101</v>
      </c>
      <c r="E10" s="14">
        <v>3</v>
      </c>
      <c r="F10" s="26" t="s">
        <v>99</v>
      </c>
      <c r="G10" s="211"/>
      <c r="H10" s="124"/>
      <c r="I10" s="3"/>
      <c r="J10" s="194"/>
      <c r="K10" s="194"/>
      <c r="L10" s="33"/>
      <c r="M10" s="34"/>
      <c r="N10" s="33"/>
      <c r="O10" s="33"/>
      <c r="P10" s="33"/>
      <c r="Q10" s="33"/>
      <c r="R10" s="33"/>
      <c r="S10" s="33"/>
      <c r="T10" s="33"/>
      <c r="U10" s="33">
        <v>1</v>
      </c>
      <c r="V10" s="35"/>
      <c r="W10" s="202"/>
      <c r="X10" s="4"/>
    </row>
    <row r="11" spans="1:24" s="6" customFormat="1" ht="29.25" customHeight="1">
      <c r="A11" s="197">
        <v>2</v>
      </c>
      <c r="B11" s="198" t="s">
        <v>79</v>
      </c>
      <c r="C11" s="199" t="s">
        <v>80</v>
      </c>
      <c r="D11" s="22" t="s">
        <v>102</v>
      </c>
      <c r="E11" s="14">
        <v>1</v>
      </c>
      <c r="F11" s="22" t="s">
        <v>81</v>
      </c>
      <c r="G11" s="203" t="s">
        <v>365</v>
      </c>
      <c r="H11" s="124">
        <v>525.91</v>
      </c>
      <c r="I11" s="3"/>
      <c r="J11" s="193" t="s">
        <v>344</v>
      </c>
      <c r="K11" s="193" t="s">
        <v>363</v>
      </c>
      <c r="L11" s="33"/>
      <c r="M11" s="34"/>
      <c r="N11" s="33"/>
      <c r="O11" s="33"/>
      <c r="P11" s="33"/>
      <c r="Q11" s="33"/>
      <c r="R11" s="33">
        <v>1</v>
      </c>
      <c r="S11" s="35"/>
      <c r="T11" s="35"/>
      <c r="U11" s="35"/>
      <c r="V11" s="35"/>
      <c r="W11" s="202">
        <v>123.68</v>
      </c>
      <c r="X11" s="41" t="s">
        <v>324</v>
      </c>
    </row>
    <row r="12" spans="1:24" s="16" customFormat="1" ht="51" customHeight="1">
      <c r="A12" s="197"/>
      <c r="B12" s="198"/>
      <c r="C12" s="199"/>
      <c r="D12" s="22" t="s">
        <v>103</v>
      </c>
      <c r="E12" s="14">
        <v>2</v>
      </c>
      <c r="F12" s="22" t="s">
        <v>82</v>
      </c>
      <c r="G12" s="203"/>
      <c r="H12" s="124"/>
      <c r="I12" s="3"/>
      <c r="J12" s="194"/>
      <c r="K12" s="194"/>
      <c r="L12" s="33"/>
      <c r="M12" s="34"/>
      <c r="N12" s="33"/>
      <c r="O12" s="33"/>
      <c r="P12" s="33"/>
      <c r="Q12" s="33"/>
      <c r="R12" s="33">
        <v>1</v>
      </c>
      <c r="S12" s="35"/>
      <c r="T12" s="35"/>
      <c r="U12" s="35"/>
      <c r="V12" s="35"/>
      <c r="W12" s="202"/>
      <c r="X12" s="41"/>
    </row>
    <row r="13" spans="1:24">
      <c r="A13" s="1"/>
      <c r="B13" s="1"/>
      <c r="C13" s="219" t="s">
        <v>23</v>
      </c>
      <c r="D13" s="219"/>
      <c r="E13" s="75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1">
        <f t="shared" ref="L13:W13" si="0">SUM(L8:L12)</f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1</v>
      </c>
      <c r="R13" s="1">
        <f>SUM(R8:R12)</f>
        <v>2</v>
      </c>
      <c r="S13" s="1">
        <f t="shared" si="0"/>
        <v>0</v>
      </c>
      <c r="T13" s="1">
        <f t="shared" si="0"/>
        <v>0</v>
      </c>
      <c r="U13" s="1">
        <f t="shared" si="0"/>
        <v>2</v>
      </c>
      <c r="V13" s="1">
        <f t="shared" si="0"/>
        <v>0</v>
      </c>
      <c r="W13" s="1">
        <f t="shared" si="0"/>
        <v>499.05</v>
      </c>
      <c r="X13" s="1"/>
    </row>
  </sheetData>
  <mergeCells count="44"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A5:A7"/>
    <mergeCell ref="B5:B7"/>
    <mergeCell ref="C5:C7"/>
    <mergeCell ref="D5:D7"/>
    <mergeCell ref="E5:E7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1:X1"/>
    <mergeCell ref="A2:I2"/>
    <mergeCell ref="W2:X2"/>
    <mergeCell ref="A3:X3"/>
    <mergeCell ref="A4:X4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U21" sqref="U21"/>
    </sheetView>
  </sheetViews>
  <sheetFormatPr defaultRowHeight="15"/>
  <cols>
    <col min="1" max="1" width="4.28515625" customWidth="1"/>
    <col min="2" max="2" width="5.85546875" customWidth="1"/>
    <col min="3" max="3" width="8.5703125" customWidth="1"/>
    <col min="4" max="4" width="10.710937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140625" customWidth="1"/>
    <col min="10" max="10" width="9.85546875" customWidth="1"/>
    <col min="11" max="11" width="9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28515625" customWidth="1"/>
    <col min="24" max="24" width="9.85546875" customWidth="1"/>
  </cols>
  <sheetData>
    <row r="1" spans="1:24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>
      <c r="A2" s="205" t="s">
        <v>384</v>
      </c>
      <c r="B2" s="205"/>
      <c r="C2" s="205"/>
      <c r="D2" s="205"/>
      <c r="E2" s="205"/>
      <c r="F2" s="205"/>
      <c r="G2" s="205"/>
      <c r="H2" s="205"/>
      <c r="I2" s="205"/>
      <c r="J2" s="60"/>
      <c r="K2" s="60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209" t="str">
        <f>Summary!X3</f>
        <v>Date:-31.01.2014</v>
      </c>
      <c r="X2" s="210"/>
    </row>
    <row r="3" spans="1:24" ht="32.25" customHeight="1">
      <c r="A3" s="215" t="s">
        <v>404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33.75" customHeight="1">
      <c r="A4" s="215" t="s">
        <v>291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4" ht="13.5" customHeight="1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35</v>
      </c>
      <c r="F5" s="206" t="s">
        <v>4</v>
      </c>
      <c r="G5" s="206" t="s">
        <v>5</v>
      </c>
      <c r="H5" s="206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06" t="s">
        <v>21</v>
      </c>
      <c r="X5" s="217" t="s">
        <v>14</v>
      </c>
    </row>
    <row r="6" spans="1:24" ht="27.75" customHeight="1">
      <c r="A6" s="206"/>
      <c r="B6" s="206"/>
      <c r="C6" s="206"/>
      <c r="D6" s="206"/>
      <c r="E6" s="206"/>
      <c r="F6" s="206"/>
      <c r="G6" s="206"/>
      <c r="H6" s="206"/>
      <c r="I6" s="218" t="s">
        <v>7</v>
      </c>
      <c r="J6" s="206" t="s">
        <v>341</v>
      </c>
      <c r="K6" s="206" t="s">
        <v>364</v>
      </c>
      <c r="L6" s="216" t="s">
        <v>15</v>
      </c>
      <c r="M6" s="218" t="s">
        <v>10</v>
      </c>
      <c r="N6" s="206" t="s">
        <v>9</v>
      </c>
      <c r="O6" s="207" t="s">
        <v>17</v>
      </c>
      <c r="P6" s="207"/>
      <c r="Q6" s="206" t="s">
        <v>18</v>
      </c>
      <c r="R6" s="206"/>
      <c r="S6" s="206" t="s">
        <v>311</v>
      </c>
      <c r="T6" s="206"/>
      <c r="U6" s="207" t="s">
        <v>13</v>
      </c>
      <c r="V6" s="206" t="s">
        <v>8</v>
      </c>
      <c r="W6" s="206"/>
      <c r="X6" s="217"/>
    </row>
    <row r="7" spans="1:24" ht="22.5" customHeight="1">
      <c r="A7" s="206"/>
      <c r="B7" s="206"/>
      <c r="C7" s="206"/>
      <c r="D7" s="206"/>
      <c r="E7" s="206"/>
      <c r="F7" s="206"/>
      <c r="G7" s="206"/>
      <c r="H7" s="206"/>
      <c r="I7" s="218"/>
      <c r="J7" s="206"/>
      <c r="K7" s="206"/>
      <c r="L7" s="216"/>
      <c r="M7" s="218"/>
      <c r="N7" s="206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07"/>
      <c r="V7" s="206"/>
      <c r="W7" s="206"/>
      <c r="X7" s="217"/>
    </row>
    <row r="8" spans="1:24" ht="38.25">
      <c r="A8" s="197">
        <v>1</v>
      </c>
      <c r="B8" s="198" t="s">
        <v>160</v>
      </c>
      <c r="C8" s="199" t="s">
        <v>40</v>
      </c>
      <c r="D8" s="22" t="s">
        <v>163</v>
      </c>
      <c r="E8" s="14">
        <v>1</v>
      </c>
      <c r="F8" s="22" t="s">
        <v>161</v>
      </c>
      <c r="G8" s="203" t="s">
        <v>332</v>
      </c>
      <c r="H8" s="223">
        <v>516.71</v>
      </c>
      <c r="I8" s="3"/>
      <c r="J8" s="193"/>
      <c r="K8" s="193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202"/>
      <c r="X8" s="41"/>
    </row>
    <row r="9" spans="1:24" ht="48.75" customHeight="1">
      <c r="A9" s="197"/>
      <c r="B9" s="198"/>
      <c r="C9" s="199"/>
      <c r="D9" s="22" t="s">
        <v>164</v>
      </c>
      <c r="E9" s="14">
        <v>2</v>
      </c>
      <c r="F9" s="22" t="s">
        <v>162</v>
      </c>
      <c r="G9" s="203"/>
      <c r="H9" s="223"/>
      <c r="I9" s="3"/>
      <c r="J9" s="194"/>
      <c r="K9" s="194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202"/>
      <c r="X9" s="41"/>
    </row>
    <row r="10" spans="1:24">
      <c r="A10" s="197">
        <v>2</v>
      </c>
      <c r="B10" s="198" t="s">
        <v>165</v>
      </c>
      <c r="C10" s="199" t="s">
        <v>166</v>
      </c>
      <c r="D10" s="24" t="s">
        <v>170</v>
      </c>
      <c r="E10" s="14">
        <v>1</v>
      </c>
      <c r="F10" s="19" t="s">
        <v>167</v>
      </c>
      <c r="G10" s="203" t="s">
        <v>294</v>
      </c>
      <c r="H10" s="223">
        <v>774.01</v>
      </c>
      <c r="I10" s="3"/>
      <c r="J10" s="193" t="s">
        <v>347</v>
      </c>
      <c r="K10" s="193" t="s">
        <v>363</v>
      </c>
      <c r="L10" s="33"/>
      <c r="M10" s="34"/>
      <c r="N10" s="34"/>
      <c r="O10" s="33">
        <v>1</v>
      </c>
      <c r="P10" s="35"/>
      <c r="Q10" s="35"/>
      <c r="R10" s="35"/>
      <c r="S10" s="35"/>
      <c r="T10" s="35"/>
      <c r="U10" s="35"/>
      <c r="V10" s="35"/>
      <c r="W10" s="202">
        <v>56.08</v>
      </c>
      <c r="X10" s="41"/>
    </row>
    <row r="11" spans="1:24" ht="51" customHeight="1">
      <c r="A11" s="197"/>
      <c r="B11" s="198"/>
      <c r="C11" s="199"/>
      <c r="D11" s="22" t="s">
        <v>171</v>
      </c>
      <c r="E11" s="14">
        <v>2</v>
      </c>
      <c r="F11" s="19" t="s">
        <v>168</v>
      </c>
      <c r="G11" s="203"/>
      <c r="H11" s="223"/>
      <c r="I11" s="3"/>
      <c r="J11" s="195"/>
      <c r="K11" s="195"/>
      <c r="L11" s="33"/>
      <c r="M11" s="34"/>
      <c r="N11" s="33"/>
      <c r="O11" s="33"/>
      <c r="P11" s="33">
        <v>1</v>
      </c>
      <c r="Q11" s="35"/>
      <c r="R11" s="35"/>
      <c r="S11" s="35"/>
      <c r="T11" s="35"/>
      <c r="U11" s="35"/>
      <c r="V11" s="35"/>
      <c r="W11" s="202"/>
      <c r="X11" s="41" t="s">
        <v>328</v>
      </c>
    </row>
    <row r="12" spans="1:24">
      <c r="A12" s="197"/>
      <c r="B12" s="198"/>
      <c r="C12" s="199"/>
      <c r="D12" s="25" t="s">
        <v>172</v>
      </c>
      <c r="E12" s="14">
        <v>3</v>
      </c>
      <c r="F12" s="19" t="s">
        <v>169</v>
      </c>
      <c r="G12" s="203"/>
      <c r="H12" s="223"/>
      <c r="I12" s="3">
        <v>1</v>
      </c>
      <c r="J12" s="194"/>
      <c r="K12" s="194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202"/>
      <c r="X12" s="41"/>
    </row>
    <row r="13" spans="1:24" s="6" customFormat="1" ht="39">
      <c r="A13" s="197">
        <v>3</v>
      </c>
      <c r="B13" s="198" t="s">
        <v>173</v>
      </c>
      <c r="C13" s="199" t="s">
        <v>39</v>
      </c>
      <c r="D13" s="22" t="s">
        <v>53</v>
      </c>
      <c r="E13" s="14">
        <v>1</v>
      </c>
      <c r="F13" s="19" t="s">
        <v>174</v>
      </c>
      <c r="G13" s="203" t="s">
        <v>295</v>
      </c>
      <c r="H13" s="223">
        <v>497.05</v>
      </c>
      <c r="I13" s="3"/>
      <c r="J13" s="193" t="s">
        <v>346</v>
      </c>
      <c r="K13" s="193" t="s">
        <v>363</v>
      </c>
      <c r="L13" s="33"/>
      <c r="M13" s="34"/>
      <c r="N13" s="33"/>
      <c r="O13" s="33"/>
      <c r="P13" s="33"/>
      <c r="Q13" s="33">
        <v>1</v>
      </c>
      <c r="R13" s="35"/>
      <c r="S13" s="35"/>
      <c r="T13" s="35"/>
      <c r="U13" s="35"/>
      <c r="V13" s="35"/>
      <c r="W13" s="202">
        <v>29.88</v>
      </c>
      <c r="X13" s="41" t="s">
        <v>328</v>
      </c>
    </row>
    <row r="14" spans="1:24" s="16" customFormat="1" ht="41.25" customHeight="1">
      <c r="A14" s="197"/>
      <c r="B14" s="198"/>
      <c r="C14" s="199"/>
      <c r="D14" s="22" t="s">
        <v>41</v>
      </c>
      <c r="E14" s="14">
        <v>2</v>
      </c>
      <c r="F14" s="43" t="s">
        <v>175</v>
      </c>
      <c r="G14" s="203"/>
      <c r="H14" s="223"/>
      <c r="I14" s="3"/>
      <c r="J14" s="194"/>
      <c r="K14" s="194"/>
      <c r="L14" s="33"/>
      <c r="M14" s="33">
        <v>1</v>
      </c>
      <c r="N14" s="35"/>
      <c r="O14" s="35"/>
      <c r="P14" s="35"/>
      <c r="Q14" s="35"/>
      <c r="R14" s="35"/>
      <c r="S14" s="35"/>
      <c r="T14" s="35"/>
      <c r="U14" s="35"/>
      <c r="V14" s="35"/>
      <c r="W14" s="202"/>
      <c r="X14" s="4"/>
    </row>
    <row r="15" spans="1:24" ht="39.75" customHeight="1">
      <c r="A15" s="197">
        <v>4</v>
      </c>
      <c r="B15" s="198" t="s">
        <v>176</v>
      </c>
      <c r="C15" s="199" t="s">
        <v>177</v>
      </c>
      <c r="D15" s="22" t="s">
        <v>180</v>
      </c>
      <c r="E15" s="14">
        <v>1</v>
      </c>
      <c r="F15" s="22" t="s">
        <v>178</v>
      </c>
      <c r="G15" s="203" t="s">
        <v>296</v>
      </c>
      <c r="H15" s="223">
        <v>496.42</v>
      </c>
      <c r="I15" s="3"/>
      <c r="J15" s="193" t="s">
        <v>348</v>
      </c>
      <c r="K15" s="193" t="s">
        <v>363</v>
      </c>
      <c r="L15" s="33"/>
      <c r="M15" s="34"/>
      <c r="N15" s="33"/>
      <c r="O15" s="33"/>
      <c r="P15" s="33"/>
      <c r="Q15" s="33">
        <v>1</v>
      </c>
      <c r="R15" s="35"/>
      <c r="S15" s="35"/>
      <c r="T15" s="35"/>
      <c r="U15" s="35"/>
      <c r="V15" s="35"/>
      <c r="W15" s="202"/>
      <c r="X15" s="4"/>
    </row>
    <row r="16" spans="1:24" ht="43.5" customHeight="1">
      <c r="A16" s="197"/>
      <c r="B16" s="198"/>
      <c r="C16" s="199"/>
      <c r="D16" s="25" t="s">
        <v>177</v>
      </c>
      <c r="E16" s="14">
        <v>2</v>
      </c>
      <c r="F16" s="22" t="s">
        <v>179</v>
      </c>
      <c r="G16" s="203"/>
      <c r="H16" s="223"/>
      <c r="I16" s="3">
        <v>1</v>
      </c>
      <c r="J16" s="194"/>
      <c r="K16" s="194"/>
      <c r="L16" s="89"/>
      <c r="M16" s="90"/>
      <c r="N16" s="89"/>
      <c r="O16" s="89"/>
      <c r="P16" s="89"/>
      <c r="Q16" s="89"/>
      <c r="R16" s="89"/>
      <c r="S16" s="35"/>
      <c r="T16" s="35"/>
      <c r="U16" s="35"/>
      <c r="V16" s="35"/>
      <c r="W16" s="202"/>
      <c r="X16" s="4"/>
    </row>
    <row r="17" spans="1:24" s="6" customFormat="1" ht="41.25" customHeight="1">
      <c r="A17" s="197">
        <v>5</v>
      </c>
      <c r="B17" s="198" t="s">
        <v>181</v>
      </c>
      <c r="C17" s="199" t="s">
        <v>182</v>
      </c>
      <c r="D17" s="22" t="s">
        <v>182</v>
      </c>
      <c r="E17" s="14">
        <v>1</v>
      </c>
      <c r="F17" s="22" t="s">
        <v>385</v>
      </c>
      <c r="G17" s="203" t="s">
        <v>298</v>
      </c>
      <c r="H17" s="223">
        <v>529.87</v>
      </c>
      <c r="I17" s="3"/>
      <c r="J17" s="193" t="s">
        <v>349</v>
      </c>
      <c r="K17" s="193" t="s">
        <v>363</v>
      </c>
      <c r="L17" s="33"/>
      <c r="M17" s="34"/>
      <c r="N17" s="33"/>
      <c r="O17" s="33"/>
      <c r="P17" s="33"/>
      <c r="Q17" s="33"/>
      <c r="R17" s="33">
        <v>1</v>
      </c>
      <c r="S17" s="35"/>
      <c r="T17" s="35"/>
      <c r="U17" s="35"/>
      <c r="V17" s="35"/>
      <c r="W17" s="202">
        <v>63.51</v>
      </c>
      <c r="X17" s="4"/>
    </row>
    <row r="18" spans="1:24" s="16" customFormat="1" ht="34.5" customHeight="1">
      <c r="A18" s="197"/>
      <c r="B18" s="198"/>
      <c r="C18" s="199"/>
      <c r="D18" s="22" t="s">
        <v>183</v>
      </c>
      <c r="E18" s="14">
        <v>2</v>
      </c>
      <c r="F18" s="22" t="s">
        <v>386</v>
      </c>
      <c r="G18" s="203"/>
      <c r="H18" s="223"/>
      <c r="I18" s="3"/>
      <c r="J18" s="194"/>
      <c r="K18" s="194"/>
      <c r="L18" s="33"/>
      <c r="M18" s="34">
        <v>1</v>
      </c>
      <c r="N18" s="35"/>
      <c r="O18" s="35"/>
      <c r="P18" s="35"/>
      <c r="Q18" s="35"/>
      <c r="R18" s="35"/>
      <c r="S18" s="35"/>
      <c r="T18" s="35"/>
      <c r="U18" s="35"/>
      <c r="V18" s="35"/>
      <c r="W18" s="202"/>
      <c r="X18" s="4" t="s">
        <v>318</v>
      </c>
    </row>
    <row r="19" spans="1:24" ht="24.75" customHeight="1">
      <c r="A19" s="197">
        <v>6</v>
      </c>
      <c r="B19" s="198" t="s">
        <v>184</v>
      </c>
      <c r="C19" s="199" t="s">
        <v>185</v>
      </c>
      <c r="D19" s="22" t="s">
        <v>185</v>
      </c>
      <c r="E19" s="14">
        <v>1</v>
      </c>
      <c r="F19" s="63" t="s">
        <v>387</v>
      </c>
      <c r="G19" s="203" t="s">
        <v>297</v>
      </c>
      <c r="H19" s="223">
        <v>766.96</v>
      </c>
      <c r="I19" s="3"/>
      <c r="J19" s="193" t="s">
        <v>350</v>
      </c>
      <c r="K19" s="193" t="s">
        <v>363</v>
      </c>
      <c r="L19" s="33"/>
      <c r="M19" s="34"/>
      <c r="N19" s="33"/>
      <c r="O19" s="33"/>
      <c r="P19" s="33"/>
      <c r="Q19" s="33"/>
      <c r="R19" s="33"/>
      <c r="S19" s="33"/>
      <c r="T19" s="33"/>
      <c r="U19" s="33">
        <v>1</v>
      </c>
      <c r="V19" s="35"/>
      <c r="W19" s="202">
        <v>379.3</v>
      </c>
      <c r="X19" s="4"/>
    </row>
    <row r="20" spans="1:24" ht="13.5" customHeight="1">
      <c r="A20" s="197"/>
      <c r="B20" s="198"/>
      <c r="C20" s="199"/>
      <c r="D20" s="22" t="s">
        <v>187</v>
      </c>
      <c r="E20" s="14">
        <v>2</v>
      </c>
      <c r="F20" s="19" t="s">
        <v>388</v>
      </c>
      <c r="G20" s="203"/>
      <c r="H20" s="223"/>
      <c r="I20" s="3"/>
      <c r="J20" s="195"/>
      <c r="K20" s="195"/>
      <c r="L20" s="33"/>
      <c r="M20" s="34"/>
      <c r="N20" s="33"/>
      <c r="O20" s="33"/>
      <c r="P20" s="33"/>
      <c r="Q20" s="33"/>
      <c r="R20" s="33">
        <v>1</v>
      </c>
      <c r="S20" s="35"/>
      <c r="T20" s="35"/>
      <c r="U20" s="35"/>
      <c r="V20" s="35"/>
      <c r="W20" s="202"/>
      <c r="X20" s="42" t="s">
        <v>337</v>
      </c>
    </row>
    <row r="21" spans="1:24" ht="24" customHeight="1">
      <c r="A21" s="197"/>
      <c r="B21" s="198"/>
      <c r="C21" s="199"/>
      <c r="D21" s="23" t="s">
        <v>188</v>
      </c>
      <c r="E21" s="14">
        <v>3</v>
      </c>
      <c r="F21" s="19" t="s">
        <v>186</v>
      </c>
      <c r="G21" s="203"/>
      <c r="H21" s="223"/>
      <c r="I21" s="3"/>
      <c r="J21" s="194"/>
      <c r="K21" s="194"/>
      <c r="L21" s="33"/>
      <c r="M21" s="34"/>
      <c r="N21" s="33"/>
      <c r="O21" s="33"/>
      <c r="P21" s="33"/>
      <c r="Q21" s="33"/>
      <c r="R21" s="33"/>
      <c r="S21" s="33"/>
      <c r="T21" s="33"/>
      <c r="U21" s="33">
        <v>1</v>
      </c>
      <c r="V21" s="35"/>
      <c r="W21" s="202"/>
      <c r="X21" s="4"/>
    </row>
    <row r="22" spans="1:24" ht="15" customHeight="1">
      <c r="A22" s="1"/>
      <c r="B22" s="220" t="s">
        <v>23</v>
      </c>
      <c r="C22" s="221"/>
      <c r="D22" s="222"/>
      <c r="E22" s="75">
        <f>E9+E12+E14+E16+E18+E21</f>
        <v>14</v>
      </c>
      <c r="F22" s="1"/>
      <c r="G22" s="1"/>
      <c r="H22" s="1">
        <f>SUM(H8:H21)</f>
        <v>3581.02</v>
      </c>
      <c r="I22" s="1">
        <f>SUM(I8:I21)</f>
        <v>2</v>
      </c>
      <c r="J22" s="1"/>
      <c r="K22" s="1"/>
      <c r="L22" s="75">
        <f t="shared" ref="L22:W22" si="0">SUM(L8:L21)</f>
        <v>0</v>
      </c>
      <c r="M22" s="75">
        <f t="shared" si="0"/>
        <v>2</v>
      </c>
      <c r="N22" s="75">
        <f t="shared" si="0"/>
        <v>0</v>
      </c>
      <c r="O22" s="75">
        <f t="shared" si="0"/>
        <v>1</v>
      </c>
      <c r="P22" s="75">
        <f t="shared" si="0"/>
        <v>1</v>
      </c>
      <c r="Q22" s="75">
        <f t="shared" si="0"/>
        <v>2</v>
      </c>
      <c r="R22" s="75">
        <f t="shared" si="0"/>
        <v>2</v>
      </c>
      <c r="S22" s="75">
        <f t="shared" si="0"/>
        <v>0</v>
      </c>
      <c r="T22" s="75">
        <f t="shared" si="0"/>
        <v>0</v>
      </c>
      <c r="U22" s="75">
        <f t="shared" si="0"/>
        <v>2</v>
      </c>
      <c r="V22" s="75">
        <f t="shared" si="0"/>
        <v>0</v>
      </c>
      <c r="W22" s="76">
        <f t="shared" si="0"/>
        <v>528.77</v>
      </c>
      <c r="X22" s="1"/>
    </row>
  </sheetData>
  <mergeCells count="76">
    <mergeCell ref="W5:W7"/>
    <mergeCell ref="F5:F7"/>
    <mergeCell ref="A3:X3"/>
    <mergeCell ref="U6:U7"/>
    <mergeCell ref="O6:P6"/>
    <mergeCell ref="I5:V5"/>
    <mergeCell ref="A4:X4"/>
    <mergeCell ref="Q6:R6"/>
    <mergeCell ref="H5:H7"/>
    <mergeCell ref="J6:J7"/>
    <mergeCell ref="K6:K7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A2:I2"/>
    <mergeCell ref="S6:T6"/>
    <mergeCell ref="W2:X2"/>
    <mergeCell ref="G5:G7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G13:G14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9:W21"/>
    <mergeCell ref="A19:A21"/>
    <mergeCell ref="B19:B21"/>
    <mergeCell ref="C19:C21"/>
    <mergeCell ref="G19:G21"/>
    <mergeCell ref="H19:H21"/>
    <mergeCell ref="J19:J21"/>
    <mergeCell ref="K19:K21"/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pane xSplit="1" ySplit="6" topLeftCell="B1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15" sqref="N15:X15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77" customWidth="1"/>
    <col min="6" max="6" width="12.7109375" customWidth="1"/>
    <col min="7" max="7" width="14" customWidth="1"/>
    <col min="8" max="8" width="10.28515625" customWidth="1"/>
    <col min="9" max="10" width="3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15">
      <c r="A2" s="205" t="s">
        <v>389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60"/>
      <c r="M2" s="60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209" t="str">
        <f>Summary!X3</f>
        <v>Date:-31.01.2014</v>
      </c>
      <c r="Z2" s="210"/>
    </row>
    <row r="3" spans="1:26" ht="21.75" customHeight="1">
      <c r="A3" s="208" t="s">
        <v>405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ht="12.75" customHeight="1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0</v>
      </c>
      <c r="F4" s="206" t="s">
        <v>4</v>
      </c>
      <c r="G4" s="206" t="s">
        <v>5</v>
      </c>
      <c r="H4" s="206" t="s">
        <v>6</v>
      </c>
      <c r="I4" s="206" t="s">
        <v>20</v>
      </c>
      <c r="J4" s="206" t="s">
        <v>21</v>
      </c>
      <c r="K4" s="216" t="s">
        <v>16</v>
      </c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06" t="s">
        <v>21</v>
      </c>
      <c r="Z4" s="217" t="s">
        <v>14</v>
      </c>
    </row>
    <row r="5" spans="1:26" ht="18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18" t="s">
        <v>7</v>
      </c>
      <c r="L5" s="206" t="s">
        <v>341</v>
      </c>
      <c r="M5" s="206" t="s">
        <v>368</v>
      </c>
      <c r="N5" s="216" t="s">
        <v>15</v>
      </c>
      <c r="O5" s="218" t="s">
        <v>10</v>
      </c>
      <c r="P5" s="206" t="s">
        <v>9</v>
      </c>
      <c r="Q5" s="218" t="s">
        <v>17</v>
      </c>
      <c r="R5" s="218"/>
      <c r="S5" s="218" t="s">
        <v>18</v>
      </c>
      <c r="T5" s="218"/>
      <c r="U5" s="218" t="s">
        <v>311</v>
      </c>
      <c r="V5" s="218"/>
      <c r="W5" s="207" t="s">
        <v>13</v>
      </c>
      <c r="X5" s="206" t="s">
        <v>8</v>
      </c>
      <c r="Y5" s="206"/>
      <c r="Z5" s="217"/>
    </row>
    <row r="6" spans="1:26" ht="23.2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18"/>
      <c r="L6" s="206"/>
      <c r="M6" s="206"/>
      <c r="N6" s="216"/>
      <c r="O6" s="218"/>
      <c r="P6" s="206"/>
      <c r="Q6" s="72" t="s">
        <v>11</v>
      </c>
      <c r="R6" s="72" t="s">
        <v>12</v>
      </c>
      <c r="S6" s="72" t="s">
        <v>11</v>
      </c>
      <c r="T6" s="72" t="s">
        <v>12</v>
      </c>
      <c r="U6" s="72" t="s">
        <v>11</v>
      </c>
      <c r="V6" s="72" t="s">
        <v>12</v>
      </c>
      <c r="W6" s="207"/>
      <c r="X6" s="206"/>
      <c r="Y6" s="206"/>
      <c r="Z6" s="217"/>
    </row>
    <row r="7" spans="1:26" ht="39" customHeight="1">
      <c r="A7" s="197">
        <v>1</v>
      </c>
      <c r="B7" s="198" t="s">
        <v>54</v>
      </c>
      <c r="C7" s="199" t="s">
        <v>55</v>
      </c>
      <c r="D7" s="22" t="s">
        <v>83</v>
      </c>
      <c r="E7" s="14">
        <v>1</v>
      </c>
      <c r="F7" s="19" t="s">
        <v>56</v>
      </c>
      <c r="G7" s="203" t="s">
        <v>316</v>
      </c>
      <c r="H7" s="124">
        <v>804.03</v>
      </c>
      <c r="I7" s="21"/>
      <c r="J7" s="3"/>
      <c r="K7" s="13"/>
      <c r="L7" s="224" t="s">
        <v>351</v>
      </c>
      <c r="M7" s="224" t="s">
        <v>339</v>
      </c>
      <c r="N7" s="29"/>
      <c r="O7" s="29">
        <v>1</v>
      </c>
      <c r="P7" s="28"/>
      <c r="Q7" s="28"/>
      <c r="R7" s="28"/>
      <c r="S7" s="28"/>
      <c r="T7" s="28"/>
      <c r="U7" s="28"/>
      <c r="V7" s="28"/>
      <c r="W7" s="28"/>
      <c r="X7" s="28"/>
      <c r="Y7" s="227">
        <v>105.32</v>
      </c>
      <c r="Z7" s="44" t="s">
        <v>333</v>
      </c>
    </row>
    <row r="8" spans="1:26" ht="43.5" customHeight="1">
      <c r="A8" s="197"/>
      <c r="B8" s="198"/>
      <c r="C8" s="199"/>
      <c r="D8" s="22" t="s">
        <v>83</v>
      </c>
      <c r="E8" s="14">
        <v>2</v>
      </c>
      <c r="F8" s="19" t="s">
        <v>370</v>
      </c>
      <c r="G8" s="203"/>
      <c r="H8" s="124"/>
      <c r="I8" s="21"/>
      <c r="J8" s="3"/>
      <c r="K8" s="13"/>
      <c r="L8" s="225"/>
      <c r="M8" s="225"/>
      <c r="N8" s="29"/>
      <c r="O8" s="29"/>
      <c r="P8" s="29"/>
      <c r="Q8" s="29"/>
      <c r="R8" s="29"/>
      <c r="S8" s="29">
        <v>1</v>
      </c>
      <c r="T8" s="28"/>
      <c r="U8" s="28"/>
      <c r="V8" s="28"/>
      <c r="W8" s="28"/>
      <c r="X8" s="28"/>
      <c r="Y8" s="227"/>
      <c r="Z8" s="46" t="s">
        <v>369</v>
      </c>
    </row>
    <row r="9" spans="1:26" ht="33" customHeight="1">
      <c r="A9" s="197"/>
      <c r="B9" s="198"/>
      <c r="C9" s="199"/>
      <c r="D9" s="23" t="s">
        <v>84</v>
      </c>
      <c r="E9" s="14">
        <v>3</v>
      </c>
      <c r="F9" s="19" t="s">
        <v>57</v>
      </c>
      <c r="G9" s="203"/>
      <c r="H9" s="124"/>
      <c r="I9" s="21"/>
      <c r="J9" s="3"/>
      <c r="K9" s="13"/>
      <c r="L9" s="226"/>
      <c r="M9" s="226"/>
      <c r="N9" s="29"/>
      <c r="O9" s="29"/>
      <c r="P9" s="29"/>
      <c r="Q9" s="29"/>
      <c r="R9" s="29">
        <v>1</v>
      </c>
      <c r="S9" s="28"/>
      <c r="T9" s="28"/>
      <c r="U9" s="28"/>
      <c r="V9" s="28"/>
      <c r="W9" s="28"/>
      <c r="X9" s="28"/>
      <c r="Y9" s="227"/>
      <c r="Z9" s="44"/>
    </row>
    <row r="10" spans="1:26" ht="37.5" customHeight="1">
      <c r="A10" s="197">
        <v>2</v>
      </c>
      <c r="B10" s="198" t="s">
        <v>58</v>
      </c>
      <c r="C10" s="199" t="s">
        <v>59</v>
      </c>
      <c r="D10" s="24" t="s">
        <v>85</v>
      </c>
      <c r="E10" s="14">
        <v>1</v>
      </c>
      <c r="F10" s="27" t="s">
        <v>60</v>
      </c>
      <c r="G10" s="203" t="s">
        <v>300</v>
      </c>
      <c r="H10" s="124">
        <v>801.92</v>
      </c>
      <c r="I10" s="21"/>
      <c r="J10" s="3"/>
      <c r="K10" s="13"/>
      <c r="L10" s="224" t="s">
        <v>351</v>
      </c>
      <c r="M10" s="224" t="s">
        <v>339</v>
      </c>
      <c r="N10" s="29"/>
      <c r="O10" s="29">
        <v>1</v>
      </c>
      <c r="P10" s="28"/>
      <c r="Q10" s="28"/>
      <c r="R10" s="28"/>
      <c r="S10" s="28"/>
      <c r="T10" s="28"/>
      <c r="U10" s="28"/>
      <c r="V10" s="28"/>
      <c r="W10" s="28"/>
      <c r="X10" s="28"/>
      <c r="Y10" s="227">
        <v>106.05</v>
      </c>
      <c r="Z10" s="45"/>
    </row>
    <row r="11" spans="1:26" ht="35.25" customHeight="1">
      <c r="A11" s="197"/>
      <c r="B11" s="198"/>
      <c r="C11" s="199"/>
      <c r="D11" s="22" t="s">
        <v>59</v>
      </c>
      <c r="E11" s="14">
        <v>2</v>
      </c>
      <c r="F11" s="27" t="s">
        <v>312</v>
      </c>
      <c r="G11" s="203"/>
      <c r="H11" s="124"/>
      <c r="I11" s="21"/>
      <c r="J11" s="3"/>
      <c r="K11" s="13"/>
      <c r="L11" s="225"/>
      <c r="M11" s="225"/>
      <c r="N11" s="29"/>
      <c r="O11" s="29"/>
      <c r="P11" s="29"/>
      <c r="Q11" s="29"/>
      <c r="R11" s="29"/>
      <c r="S11" s="29"/>
      <c r="T11" s="29">
        <v>1</v>
      </c>
      <c r="U11" s="28"/>
      <c r="V11" s="28"/>
      <c r="W11" s="28"/>
      <c r="X11" s="28"/>
      <c r="Y11" s="227"/>
      <c r="Z11" s="46" t="s">
        <v>367</v>
      </c>
    </row>
    <row r="12" spans="1:26" ht="45">
      <c r="A12" s="197"/>
      <c r="B12" s="198"/>
      <c r="C12" s="199"/>
      <c r="D12" s="74" t="s">
        <v>86</v>
      </c>
      <c r="E12" s="14">
        <v>3</v>
      </c>
      <c r="F12" s="27" t="s">
        <v>313</v>
      </c>
      <c r="G12" s="203"/>
      <c r="H12" s="124"/>
      <c r="I12" s="21"/>
      <c r="J12" s="3"/>
      <c r="K12" s="13"/>
      <c r="L12" s="226"/>
      <c r="M12" s="226"/>
      <c r="N12" s="29"/>
      <c r="O12" s="29"/>
      <c r="P12" s="29"/>
      <c r="Q12" s="29"/>
      <c r="R12" s="29">
        <v>1</v>
      </c>
      <c r="S12" s="28"/>
      <c r="T12" s="28"/>
      <c r="U12" s="28"/>
      <c r="V12" s="28"/>
      <c r="W12" s="28"/>
      <c r="X12" s="28"/>
      <c r="Y12" s="227"/>
      <c r="Z12" s="44"/>
    </row>
    <row r="13" spans="1:26" s="6" customFormat="1" ht="34.5" customHeight="1">
      <c r="A13" s="197">
        <v>3</v>
      </c>
      <c r="B13" s="198" t="s">
        <v>61</v>
      </c>
      <c r="C13" s="199" t="s">
        <v>62</v>
      </c>
      <c r="D13" s="22" t="s">
        <v>87</v>
      </c>
      <c r="E13" s="14">
        <v>1</v>
      </c>
      <c r="F13" s="19" t="s">
        <v>63</v>
      </c>
      <c r="G13" s="203" t="s">
        <v>301</v>
      </c>
      <c r="H13" s="124">
        <v>554.91</v>
      </c>
      <c r="I13" s="21"/>
      <c r="J13" s="3"/>
      <c r="K13" s="13"/>
      <c r="L13" s="224" t="s">
        <v>352</v>
      </c>
      <c r="M13" s="224" t="s">
        <v>339</v>
      </c>
      <c r="N13" s="29"/>
      <c r="O13" s="29"/>
      <c r="P13" s="29"/>
      <c r="Q13" s="29"/>
      <c r="R13" s="29">
        <v>1</v>
      </c>
      <c r="S13" s="91"/>
      <c r="T13" s="91"/>
      <c r="U13" s="28"/>
      <c r="V13" s="28"/>
      <c r="W13" s="28"/>
      <c r="X13" s="28"/>
      <c r="Y13" s="227">
        <v>99.32</v>
      </c>
      <c r="Z13" s="45" t="s">
        <v>335</v>
      </c>
    </row>
    <row r="14" spans="1:26" s="16" customFormat="1" ht="43.5" customHeight="1">
      <c r="A14" s="197"/>
      <c r="B14" s="198"/>
      <c r="C14" s="199"/>
      <c r="D14" s="22" t="s">
        <v>88</v>
      </c>
      <c r="E14" s="14">
        <v>2</v>
      </c>
      <c r="F14" s="19" t="s">
        <v>64</v>
      </c>
      <c r="G14" s="203"/>
      <c r="H14" s="124"/>
      <c r="I14" s="21"/>
      <c r="J14" s="3"/>
      <c r="K14" s="13"/>
      <c r="L14" s="226"/>
      <c r="M14" s="226"/>
      <c r="N14" s="29"/>
      <c r="O14" s="29">
        <v>1</v>
      </c>
      <c r="P14" s="28"/>
      <c r="Q14" s="28"/>
      <c r="R14" s="28"/>
      <c r="S14" s="28"/>
      <c r="T14" s="28"/>
      <c r="U14" s="28"/>
      <c r="V14" s="28"/>
      <c r="W14" s="28"/>
      <c r="X14" s="28"/>
      <c r="Y14" s="227"/>
      <c r="Z14" s="46" t="s">
        <v>371</v>
      </c>
    </row>
    <row r="15" spans="1:26" ht="18.75" customHeight="1">
      <c r="A15" s="1"/>
      <c r="B15" s="1"/>
      <c r="C15" s="228" t="s">
        <v>23</v>
      </c>
      <c r="D15" s="228"/>
      <c r="E15" s="73">
        <f>E9+E12+E14</f>
        <v>8</v>
      </c>
      <c r="F15" s="1"/>
      <c r="G15" s="1"/>
      <c r="H15" s="80">
        <f>SUM(H7:H14)</f>
        <v>2160.8599999999997</v>
      </c>
      <c r="I15" s="17">
        <f>SUM(I7:I14)</f>
        <v>0</v>
      </c>
      <c r="J15" s="17">
        <f>SUM(J7:J14)</f>
        <v>0</v>
      </c>
      <c r="K15" s="18">
        <f>SUM(K7:K14)</f>
        <v>0</v>
      </c>
      <c r="L15" s="17"/>
      <c r="M15" s="17"/>
      <c r="N15" s="79">
        <f t="shared" ref="N15:Y15" si="0">SUM(N7:N14)</f>
        <v>0</v>
      </c>
      <c r="O15" s="79">
        <f>SUM(O7:O14)</f>
        <v>3</v>
      </c>
      <c r="P15" s="79">
        <f t="shared" si="0"/>
        <v>0</v>
      </c>
      <c r="Q15" s="79">
        <f t="shared" si="0"/>
        <v>0</v>
      </c>
      <c r="R15" s="79">
        <f t="shared" si="0"/>
        <v>3</v>
      </c>
      <c r="S15" s="79">
        <f t="shared" si="0"/>
        <v>1</v>
      </c>
      <c r="T15" s="79">
        <f t="shared" si="0"/>
        <v>1</v>
      </c>
      <c r="U15" s="79">
        <f t="shared" si="0"/>
        <v>0</v>
      </c>
      <c r="V15" s="79">
        <f t="shared" si="0"/>
        <v>0</v>
      </c>
      <c r="W15" s="79">
        <f t="shared" si="0"/>
        <v>0</v>
      </c>
      <c r="X15" s="79">
        <f t="shared" si="0"/>
        <v>0</v>
      </c>
      <c r="Y15" s="80">
        <f t="shared" si="0"/>
        <v>310.69</v>
      </c>
      <c r="Z15" s="1"/>
    </row>
  </sheetData>
  <mergeCells count="53">
    <mergeCell ref="C15:D15"/>
    <mergeCell ref="M13:M14"/>
    <mergeCell ref="Y13:Y14"/>
    <mergeCell ref="A13:A14"/>
    <mergeCell ref="B13:B14"/>
    <mergeCell ref="C13:C14"/>
    <mergeCell ref="G13:G14"/>
    <mergeCell ref="H13:H14"/>
    <mergeCell ref="L13:L14"/>
    <mergeCell ref="M7:M9"/>
    <mergeCell ref="Y7:Y9"/>
    <mergeCell ref="A10:A12"/>
    <mergeCell ref="B10:B12"/>
    <mergeCell ref="C10:C12"/>
    <mergeCell ref="G10:G12"/>
    <mergeCell ref="H10:H12"/>
    <mergeCell ref="L10:L12"/>
    <mergeCell ref="M10:M12"/>
    <mergeCell ref="Y10:Y12"/>
    <mergeCell ref="A7:A9"/>
    <mergeCell ref="B7:B9"/>
    <mergeCell ref="C7:C9"/>
    <mergeCell ref="G7:G9"/>
    <mergeCell ref="H7:H9"/>
    <mergeCell ref="L7:L9"/>
    <mergeCell ref="X5:X6"/>
    <mergeCell ref="Z4:Z6"/>
    <mergeCell ref="K5:K6"/>
    <mergeCell ref="L5:L6"/>
    <mergeCell ref="M5:M6"/>
    <mergeCell ref="N5:N6"/>
    <mergeCell ref="O5:O6"/>
    <mergeCell ref="P5:P6"/>
    <mergeCell ref="Q5:R5"/>
    <mergeCell ref="S5:T5"/>
    <mergeCell ref="U5:V5"/>
    <mergeCell ref="Y4:Y6"/>
    <mergeCell ref="A1:Z1"/>
    <mergeCell ref="A2:K2"/>
    <mergeCell ref="Y2:Z2"/>
    <mergeCell ref="A3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X4"/>
    <mergeCell ref="W5:W6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8"/>
  <sheetViews>
    <sheetView workbookViewId="0">
      <pane xSplit="1" ySplit="6" topLeftCell="B1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2" sqref="R12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77" customWidth="1"/>
    <col min="6" max="6" width="12.7109375" customWidth="1"/>
    <col min="7" max="7" width="14" customWidth="1"/>
    <col min="8" max="8" width="9.28515625" customWidth="1"/>
    <col min="9" max="10" width="0.140625" customWidth="1"/>
    <col min="11" max="11" width="5" style="77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15">
      <c r="A2" s="205" t="s">
        <v>390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60"/>
      <c r="M2" s="60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209" t="str">
        <f>Summary!X3</f>
        <v>Date:-31.01.2014</v>
      </c>
      <c r="Z2" s="210"/>
    </row>
    <row r="3" spans="1:26" ht="21.75" customHeight="1">
      <c r="A3" s="208" t="s">
        <v>406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ht="12.75" customHeight="1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0</v>
      </c>
      <c r="F4" s="206" t="s">
        <v>4</v>
      </c>
      <c r="G4" s="206" t="s">
        <v>5</v>
      </c>
      <c r="H4" s="206" t="s">
        <v>6</v>
      </c>
      <c r="I4" s="206" t="s">
        <v>20</v>
      </c>
      <c r="J4" s="206" t="s">
        <v>21</v>
      </c>
      <c r="K4" s="216" t="s">
        <v>16</v>
      </c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06" t="s">
        <v>21</v>
      </c>
      <c r="Z4" s="217" t="s">
        <v>14</v>
      </c>
    </row>
    <row r="5" spans="1:26" ht="18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18" t="s">
        <v>7</v>
      </c>
      <c r="L5" s="206" t="s">
        <v>341</v>
      </c>
      <c r="M5" s="206" t="s">
        <v>368</v>
      </c>
      <c r="N5" s="216" t="s">
        <v>15</v>
      </c>
      <c r="O5" s="218" t="s">
        <v>10</v>
      </c>
      <c r="P5" s="206" t="s">
        <v>9</v>
      </c>
      <c r="Q5" s="218" t="s">
        <v>17</v>
      </c>
      <c r="R5" s="218"/>
      <c r="S5" s="218" t="s">
        <v>18</v>
      </c>
      <c r="T5" s="218"/>
      <c r="U5" s="218" t="s">
        <v>311</v>
      </c>
      <c r="V5" s="218"/>
      <c r="W5" s="207" t="s">
        <v>13</v>
      </c>
      <c r="X5" s="206" t="s">
        <v>8</v>
      </c>
      <c r="Y5" s="206"/>
      <c r="Z5" s="217"/>
    </row>
    <row r="6" spans="1:26" ht="23.2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18"/>
      <c r="L6" s="206"/>
      <c r="M6" s="206"/>
      <c r="N6" s="216"/>
      <c r="O6" s="218"/>
      <c r="P6" s="206"/>
      <c r="Q6" s="20" t="s">
        <v>11</v>
      </c>
      <c r="R6" s="20" t="s">
        <v>12</v>
      </c>
      <c r="S6" s="20" t="s">
        <v>11</v>
      </c>
      <c r="T6" s="20" t="s">
        <v>12</v>
      </c>
      <c r="U6" s="20" t="s">
        <v>11</v>
      </c>
      <c r="V6" s="20" t="s">
        <v>12</v>
      </c>
      <c r="W6" s="207"/>
      <c r="X6" s="206"/>
      <c r="Y6" s="206"/>
      <c r="Z6" s="217"/>
    </row>
    <row r="7" spans="1:26" ht="45.75" customHeight="1">
      <c r="A7" s="197">
        <v>1</v>
      </c>
      <c r="B7" s="198" t="s">
        <v>264</v>
      </c>
      <c r="C7" s="199" t="s">
        <v>48</v>
      </c>
      <c r="D7" s="22" t="s">
        <v>49</v>
      </c>
      <c r="E7" s="14">
        <v>1</v>
      </c>
      <c r="F7" s="19" t="s">
        <v>265</v>
      </c>
      <c r="G7" s="203" t="s">
        <v>330</v>
      </c>
      <c r="H7" s="124">
        <v>796.59</v>
      </c>
      <c r="I7" s="21"/>
      <c r="J7" s="3"/>
      <c r="K7" s="81"/>
      <c r="L7" s="224"/>
      <c r="M7" s="224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29"/>
      <c r="Z7" s="44"/>
    </row>
    <row r="8" spans="1:26" ht="45" customHeight="1">
      <c r="A8" s="197"/>
      <c r="B8" s="198"/>
      <c r="C8" s="199"/>
      <c r="D8" s="22" t="s">
        <v>268</v>
      </c>
      <c r="E8" s="14">
        <v>2</v>
      </c>
      <c r="F8" s="19" t="s">
        <v>266</v>
      </c>
      <c r="G8" s="203"/>
      <c r="H8" s="124"/>
      <c r="I8" s="21"/>
      <c r="J8" s="3"/>
      <c r="K8" s="81"/>
      <c r="L8" s="225"/>
      <c r="M8" s="225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29"/>
      <c r="Z8" s="44"/>
    </row>
    <row r="9" spans="1:26" ht="33" customHeight="1">
      <c r="A9" s="197"/>
      <c r="B9" s="198"/>
      <c r="C9" s="199"/>
      <c r="D9" s="23" t="s">
        <v>269</v>
      </c>
      <c r="E9" s="14">
        <v>3</v>
      </c>
      <c r="F9" s="19" t="s">
        <v>267</v>
      </c>
      <c r="G9" s="203"/>
      <c r="H9" s="124"/>
      <c r="I9" s="21"/>
      <c r="J9" s="3"/>
      <c r="K9" s="81"/>
      <c r="L9" s="226"/>
      <c r="M9" s="226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29"/>
      <c r="Z9" s="44"/>
    </row>
    <row r="10" spans="1:26" ht="39.75" customHeight="1">
      <c r="A10" s="197">
        <v>2</v>
      </c>
      <c r="B10" s="198" t="s">
        <v>270</v>
      </c>
      <c r="C10" s="199" t="s">
        <v>271</v>
      </c>
      <c r="D10" s="24" t="s">
        <v>275</v>
      </c>
      <c r="E10" s="14">
        <v>1</v>
      </c>
      <c r="F10" s="19" t="s">
        <v>272</v>
      </c>
      <c r="G10" s="203" t="s">
        <v>302</v>
      </c>
      <c r="H10" s="124">
        <v>809.56</v>
      </c>
      <c r="I10" s="21"/>
      <c r="J10" s="3"/>
      <c r="K10" s="81"/>
      <c r="L10" s="224" t="s">
        <v>353</v>
      </c>
      <c r="M10" s="224" t="s">
        <v>363</v>
      </c>
      <c r="N10" s="29"/>
      <c r="O10" s="29">
        <v>1</v>
      </c>
      <c r="P10" s="28"/>
      <c r="Q10" s="28"/>
      <c r="R10" s="28"/>
      <c r="S10" s="28"/>
      <c r="T10" s="28"/>
      <c r="U10" s="28"/>
      <c r="V10" s="28"/>
      <c r="W10" s="28"/>
      <c r="X10" s="28"/>
      <c r="Y10" s="230">
        <v>57.8</v>
      </c>
      <c r="Z10" s="46" t="s">
        <v>371</v>
      </c>
    </row>
    <row r="11" spans="1:26" ht="26.25">
      <c r="A11" s="197"/>
      <c r="B11" s="198"/>
      <c r="C11" s="199"/>
      <c r="D11" s="22" t="s">
        <v>276</v>
      </c>
      <c r="E11" s="14">
        <v>2</v>
      </c>
      <c r="F11" s="19" t="s">
        <v>273</v>
      </c>
      <c r="G11" s="203"/>
      <c r="H11" s="124"/>
      <c r="I11" s="21"/>
      <c r="J11" s="3"/>
      <c r="K11" s="81"/>
      <c r="L11" s="225"/>
      <c r="M11" s="225"/>
      <c r="N11" s="29"/>
      <c r="O11" s="29"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30"/>
      <c r="Z11" s="46" t="s">
        <v>371</v>
      </c>
    </row>
    <row r="12" spans="1:26" ht="32.25" customHeight="1">
      <c r="A12" s="197"/>
      <c r="B12" s="198"/>
      <c r="C12" s="199"/>
      <c r="D12" s="25" t="s">
        <v>277</v>
      </c>
      <c r="E12" s="14">
        <v>3</v>
      </c>
      <c r="F12" s="19" t="s">
        <v>274</v>
      </c>
      <c r="G12" s="203"/>
      <c r="H12" s="124"/>
      <c r="I12" s="21"/>
      <c r="J12" s="3"/>
      <c r="K12" s="81"/>
      <c r="L12" s="226"/>
      <c r="M12" s="226"/>
      <c r="N12" s="29"/>
      <c r="O12" s="29"/>
      <c r="P12" s="29"/>
      <c r="Q12" s="29"/>
      <c r="R12" s="29">
        <v>1</v>
      </c>
      <c r="S12" s="28"/>
      <c r="T12" s="28"/>
      <c r="U12" s="28"/>
      <c r="V12" s="28"/>
      <c r="W12" s="28"/>
      <c r="X12" s="28"/>
      <c r="Y12" s="230"/>
      <c r="Z12" s="46" t="s">
        <v>367</v>
      </c>
    </row>
    <row r="13" spans="1:26" ht="39">
      <c r="A13" s="197">
        <v>3</v>
      </c>
      <c r="B13" s="198" t="s">
        <v>278</v>
      </c>
      <c r="C13" s="199" t="s">
        <v>50</v>
      </c>
      <c r="D13" s="22" t="s">
        <v>282</v>
      </c>
      <c r="E13" s="14">
        <v>1</v>
      </c>
      <c r="F13" s="19" t="s">
        <v>279</v>
      </c>
      <c r="G13" s="203" t="s">
        <v>303</v>
      </c>
      <c r="H13" s="124">
        <v>795.88</v>
      </c>
      <c r="I13" s="21"/>
      <c r="J13" s="3"/>
      <c r="K13" s="81">
        <v>1</v>
      </c>
      <c r="L13" s="224" t="s">
        <v>338</v>
      </c>
      <c r="M13" s="224" t="s">
        <v>363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30">
        <v>98.04</v>
      </c>
      <c r="Z13" s="46" t="s">
        <v>366</v>
      </c>
    </row>
    <row r="14" spans="1:26" ht="57">
      <c r="A14" s="197"/>
      <c r="B14" s="198"/>
      <c r="C14" s="199"/>
      <c r="D14" s="22" t="s">
        <v>50</v>
      </c>
      <c r="E14" s="14">
        <v>2</v>
      </c>
      <c r="F14" s="19" t="s">
        <v>280</v>
      </c>
      <c r="G14" s="203"/>
      <c r="H14" s="124"/>
      <c r="I14" s="21"/>
      <c r="J14" s="3"/>
      <c r="K14" s="81">
        <v>1</v>
      </c>
      <c r="L14" s="225"/>
      <c r="M14" s="225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30"/>
      <c r="Z14" s="46" t="s">
        <v>322</v>
      </c>
    </row>
    <row r="15" spans="1:26" ht="26.25">
      <c r="A15" s="197"/>
      <c r="B15" s="198"/>
      <c r="C15" s="199"/>
      <c r="D15" s="23" t="s">
        <v>51</v>
      </c>
      <c r="E15" s="14">
        <v>3</v>
      </c>
      <c r="F15" s="19" t="s">
        <v>281</v>
      </c>
      <c r="G15" s="203"/>
      <c r="H15" s="124"/>
      <c r="I15" s="21"/>
      <c r="J15" s="3"/>
      <c r="K15" s="81"/>
      <c r="L15" s="226"/>
      <c r="M15" s="226"/>
      <c r="N15" s="29"/>
      <c r="O15" s="29"/>
      <c r="P15" s="29"/>
      <c r="Q15" s="29"/>
      <c r="R15" s="29"/>
      <c r="S15" s="29"/>
      <c r="T15" s="29"/>
      <c r="U15" s="29"/>
      <c r="V15" s="29"/>
      <c r="W15" s="86">
        <v>1</v>
      </c>
      <c r="X15" s="28"/>
      <c r="Y15" s="230"/>
      <c r="Z15" s="45" t="s">
        <v>367</v>
      </c>
    </row>
    <row r="16" spans="1:26" ht="27" customHeight="1">
      <c r="A16" s="197">
        <v>4</v>
      </c>
      <c r="B16" s="198" t="s">
        <v>283</v>
      </c>
      <c r="C16" s="199" t="s">
        <v>284</v>
      </c>
      <c r="D16" s="24" t="s">
        <v>287</v>
      </c>
      <c r="E16" s="14">
        <v>1</v>
      </c>
      <c r="F16" s="19" t="s">
        <v>285</v>
      </c>
      <c r="G16" s="231" t="s">
        <v>302</v>
      </c>
      <c r="H16" s="124">
        <v>549.11</v>
      </c>
      <c r="I16" s="21"/>
      <c r="J16" s="3"/>
      <c r="K16" s="81"/>
      <c r="L16" s="224" t="s">
        <v>344</v>
      </c>
      <c r="M16" s="224" t="s">
        <v>363</v>
      </c>
      <c r="N16" s="29"/>
      <c r="O16" s="29"/>
      <c r="P16" s="29"/>
      <c r="Q16" s="29"/>
      <c r="R16" s="29"/>
      <c r="S16" s="29"/>
      <c r="T16" s="29"/>
      <c r="U16" s="29"/>
      <c r="V16" s="29"/>
      <c r="W16" s="86">
        <v>1</v>
      </c>
      <c r="X16" s="28"/>
      <c r="Y16" s="230">
        <v>277.81</v>
      </c>
      <c r="Z16" s="45"/>
    </row>
    <row r="17" spans="1:26" ht="31.5" customHeight="1">
      <c r="A17" s="197"/>
      <c r="B17" s="198"/>
      <c r="C17" s="199"/>
      <c r="D17" s="22" t="s">
        <v>288</v>
      </c>
      <c r="E17" s="14">
        <v>2</v>
      </c>
      <c r="F17" s="19" t="s">
        <v>286</v>
      </c>
      <c r="G17" s="232"/>
      <c r="H17" s="124"/>
      <c r="I17" s="21"/>
      <c r="J17" s="3"/>
      <c r="K17" s="81"/>
      <c r="L17" s="226"/>
      <c r="M17" s="226"/>
      <c r="N17" s="29"/>
      <c r="O17" s="29"/>
      <c r="P17" s="29"/>
      <c r="Q17" s="29"/>
      <c r="R17" s="29"/>
      <c r="S17" s="29"/>
      <c r="T17" s="29"/>
      <c r="U17" s="29"/>
      <c r="V17" s="29"/>
      <c r="W17" s="86">
        <v>1</v>
      </c>
      <c r="X17" s="28"/>
      <c r="Y17" s="230"/>
      <c r="Z17" s="41" t="s">
        <v>326</v>
      </c>
    </row>
    <row r="18" spans="1:26" ht="18.75" customHeight="1">
      <c r="A18" s="1"/>
      <c r="B18" s="1"/>
      <c r="C18" s="228" t="s">
        <v>23</v>
      </c>
      <c r="D18" s="228"/>
      <c r="E18" s="75">
        <f>E9+E12+E15+E17</f>
        <v>11</v>
      </c>
      <c r="F18" s="1"/>
      <c r="G18" s="1"/>
      <c r="H18" s="76">
        <f>SUM(H7:H17)</f>
        <v>2951.1400000000003</v>
      </c>
      <c r="I18" s="17">
        <f>SUM(I7:I17)</f>
        <v>0</v>
      </c>
      <c r="J18" s="17">
        <f>SUM(J7:J17)</f>
        <v>0</v>
      </c>
      <c r="K18" s="82">
        <f>SUM(K7:K17)</f>
        <v>2</v>
      </c>
      <c r="L18" s="17"/>
      <c r="M18" s="17"/>
      <c r="N18" s="78">
        <f t="shared" ref="N18:Y18" si="0">SUM(N7:N17)</f>
        <v>0</v>
      </c>
      <c r="O18" s="78">
        <f t="shared" si="0"/>
        <v>2</v>
      </c>
      <c r="P18" s="78">
        <f t="shared" si="0"/>
        <v>0</v>
      </c>
      <c r="Q18" s="78">
        <f t="shared" si="0"/>
        <v>0</v>
      </c>
      <c r="R18" s="78">
        <f t="shared" si="0"/>
        <v>1</v>
      </c>
      <c r="S18" s="78">
        <f t="shared" si="0"/>
        <v>0</v>
      </c>
      <c r="T18" s="78">
        <f t="shared" si="0"/>
        <v>0</v>
      </c>
      <c r="U18" s="78">
        <f t="shared" si="0"/>
        <v>0</v>
      </c>
      <c r="V18" s="78">
        <f t="shared" si="0"/>
        <v>0</v>
      </c>
      <c r="W18" s="78">
        <f t="shared" si="0"/>
        <v>3</v>
      </c>
      <c r="X18" s="78">
        <f t="shared" si="0"/>
        <v>0</v>
      </c>
      <c r="Y18" s="17">
        <f t="shared" si="0"/>
        <v>433.65</v>
      </c>
      <c r="Z18" s="1"/>
    </row>
  </sheetData>
  <mergeCells count="61">
    <mergeCell ref="A3:Z3"/>
    <mergeCell ref="S5:T5"/>
    <mergeCell ref="Y4:Y6"/>
    <mergeCell ref="O5:O6"/>
    <mergeCell ref="L5:L6"/>
    <mergeCell ref="M5:M6"/>
    <mergeCell ref="A16:A17"/>
    <mergeCell ref="B16:B17"/>
    <mergeCell ref="C16:C17"/>
    <mergeCell ref="G16:G17"/>
    <mergeCell ref="H16:H17"/>
    <mergeCell ref="A13:A15"/>
    <mergeCell ref="B13:B15"/>
    <mergeCell ref="C13:C15"/>
    <mergeCell ref="G13:G15"/>
    <mergeCell ref="H13:H15"/>
    <mergeCell ref="A10:A12"/>
    <mergeCell ref="B10:B12"/>
    <mergeCell ref="C10:C12"/>
    <mergeCell ref="G10:G12"/>
    <mergeCell ref="H10:H12"/>
    <mergeCell ref="A7:A9"/>
    <mergeCell ref="B7:B9"/>
    <mergeCell ref="N5:N6"/>
    <mergeCell ref="P5:P6"/>
    <mergeCell ref="X5:X6"/>
    <mergeCell ref="Q5:R5"/>
    <mergeCell ref="W5:W6"/>
    <mergeCell ref="U5:V5"/>
    <mergeCell ref="A1:Z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X4"/>
    <mergeCell ref="Z4:Z6"/>
    <mergeCell ref="A2:K2"/>
    <mergeCell ref="K5:K6"/>
    <mergeCell ref="Y2:Z2"/>
    <mergeCell ref="C18:D18"/>
    <mergeCell ref="Y7:Y9"/>
    <mergeCell ref="Y10:Y12"/>
    <mergeCell ref="Y13:Y15"/>
    <mergeCell ref="Y16:Y17"/>
    <mergeCell ref="C7:C9"/>
    <mergeCell ref="G7:G9"/>
    <mergeCell ref="H7:H9"/>
    <mergeCell ref="L7:L9"/>
    <mergeCell ref="M7:M9"/>
    <mergeCell ref="L10:L12"/>
    <mergeCell ref="M10:M12"/>
    <mergeCell ref="L13:L15"/>
    <mergeCell ref="M13:M15"/>
    <mergeCell ref="L16:L17"/>
    <mergeCell ref="M16:M17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workbookViewId="0">
      <pane xSplit="1" ySplit="6" topLeftCell="B1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2" sqref="U22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customWidth="1"/>
    <col min="10" max="10" width="7.5703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>
      <c r="A2" s="205" t="s">
        <v>24</v>
      </c>
      <c r="B2" s="205"/>
      <c r="C2" s="205"/>
      <c r="D2" s="205"/>
      <c r="E2" s="205"/>
      <c r="F2" s="205"/>
      <c r="G2" s="205"/>
      <c r="H2" s="205"/>
      <c r="I2" s="205"/>
      <c r="J2" s="60"/>
      <c r="K2" s="60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209" t="str">
        <f>Summary!X3</f>
        <v>Date:-31.01.2014</v>
      </c>
      <c r="X2" s="210"/>
    </row>
    <row r="3" spans="1:24" ht="20.25" customHeight="1">
      <c r="A3" s="208" t="s">
        <v>407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4" ht="15" customHeight="1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0</v>
      </c>
      <c r="F4" s="206" t="s">
        <v>4</v>
      </c>
      <c r="G4" s="206" t="s">
        <v>5</v>
      </c>
      <c r="H4" s="206" t="s">
        <v>6</v>
      </c>
      <c r="I4" s="216" t="s">
        <v>16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06" t="s">
        <v>21</v>
      </c>
      <c r="X4" s="217" t="s">
        <v>14</v>
      </c>
    </row>
    <row r="5" spans="1:24" ht="24" customHeight="1">
      <c r="A5" s="206"/>
      <c r="B5" s="206"/>
      <c r="C5" s="206"/>
      <c r="D5" s="206"/>
      <c r="E5" s="206"/>
      <c r="F5" s="206"/>
      <c r="G5" s="206"/>
      <c r="H5" s="206"/>
      <c r="I5" s="218" t="s">
        <v>7</v>
      </c>
      <c r="J5" s="206" t="s">
        <v>341</v>
      </c>
      <c r="K5" s="206" t="s">
        <v>342</v>
      </c>
      <c r="L5" s="216" t="s">
        <v>15</v>
      </c>
      <c r="M5" s="218" t="s">
        <v>10</v>
      </c>
      <c r="N5" s="206" t="s">
        <v>9</v>
      </c>
      <c r="O5" s="207" t="s">
        <v>17</v>
      </c>
      <c r="P5" s="207"/>
      <c r="Q5" s="206" t="s">
        <v>18</v>
      </c>
      <c r="R5" s="206"/>
      <c r="S5" s="206" t="s">
        <v>311</v>
      </c>
      <c r="T5" s="206"/>
      <c r="U5" s="207" t="s">
        <v>13</v>
      </c>
      <c r="V5" s="206" t="s">
        <v>8</v>
      </c>
      <c r="W5" s="206"/>
      <c r="X5" s="217"/>
    </row>
    <row r="6" spans="1:24" ht="16.5" customHeight="1">
      <c r="A6" s="206"/>
      <c r="B6" s="206"/>
      <c r="C6" s="206"/>
      <c r="D6" s="206"/>
      <c r="E6" s="206"/>
      <c r="F6" s="206"/>
      <c r="G6" s="206"/>
      <c r="H6" s="206"/>
      <c r="I6" s="218"/>
      <c r="J6" s="206"/>
      <c r="K6" s="206"/>
      <c r="L6" s="216"/>
      <c r="M6" s="218"/>
      <c r="N6" s="206"/>
      <c r="O6" s="72" t="s">
        <v>11</v>
      </c>
      <c r="P6" s="72" t="s">
        <v>12</v>
      </c>
      <c r="Q6" s="72" t="s">
        <v>11</v>
      </c>
      <c r="R6" s="72" t="s">
        <v>12</v>
      </c>
      <c r="S6" s="72" t="s">
        <v>11</v>
      </c>
      <c r="T6" s="72" t="s">
        <v>12</v>
      </c>
      <c r="U6" s="207"/>
      <c r="V6" s="206"/>
      <c r="W6" s="206"/>
      <c r="X6" s="217"/>
    </row>
    <row r="7" spans="1:24" ht="15.75" customHeight="1">
      <c r="A7" s="197">
        <v>1</v>
      </c>
      <c r="B7" s="198" t="s">
        <v>223</v>
      </c>
      <c r="C7" s="199" t="s">
        <v>224</v>
      </c>
      <c r="D7" s="22" t="s">
        <v>228</v>
      </c>
      <c r="E7" s="14">
        <v>1</v>
      </c>
      <c r="F7" s="22" t="s">
        <v>225</v>
      </c>
      <c r="G7" s="211" t="s">
        <v>305</v>
      </c>
      <c r="H7" s="124">
        <v>791.95</v>
      </c>
      <c r="I7" s="13"/>
      <c r="J7" s="224" t="s">
        <v>356</v>
      </c>
      <c r="K7" s="224" t="s">
        <v>339</v>
      </c>
      <c r="L7" s="29"/>
      <c r="M7" s="29"/>
      <c r="N7" s="29"/>
      <c r="O7" s="29"/>
      <c r="P7" s="29"/>
      <c r="Q7" s="29"/>
      <c r="R7" s="29">
        <v>1</v>
      </c>
      <c r="S7" s="28"/>
      <c r="T7" s="28"/>
      <c r="U7" s="28"/>
      <c r="V7" s="28"/>
      <c r="W7" s="233">
        <v>346.84</v>
      </c>
      <c r="X7" s="31"/>
    </row>
    <row r="8" spans="1:24" ht="25.5" customHeight="1">
      <c r="A8" s="197"/>
      <c r="B8" s="198"/>
      <c r="C8" s="199"/>
      <c r="D8" s="22" t="s">
        <v>229</v>
      </c>
      <c r="E8" s="14">
        <v>2</v>
      </c>
      <c r="F8" s="22" t="s">
        <v>226</v>
      </c>
      <c r="G8" s="211"/>
      <c r="H8" s="124"/>
      <c r="I8" s="13"/>
      <c r="J8" s="225"/>
      <c r="K8" s="225"/>
      <c r="L8" s="29"/>
      <c r="M8" s="29"/>
      <c r="N8" s="29"/>
      <c r="O8" s="29"/>
      <c r="P8" s="29"/>
      <c r="Q8" s="29"/>
      <c r="R8" s="29"/>
      <c r="S8" s="29"/>
      <c r="T8" s="29"/>
      <c r="U8" s="29">
        <v>1</v>
      </c>
      <c r="V8" s="28"/>
      <c r="W8" s="233"/>
      <c r="X8" s="31" t="s">
        <v>321</v>
      </c>
    </row>
    <row r="9" spans="1:24" ht="24.75" customHeight="1">
      <c r="A9" s="197"/>
      <c r="B9" s="198"/>
      <c r="C9" s="199"/>
      <c r="D9" s="74" t="s">
        <v>230</v>
      </c>
      <c r="E9" s="14">
        <v>3</v>
      </c>
      <c r="F9" s="22" t="s">
        <v>227</v>
      </c>
      <c r="G9" s="211"/>
      <c r="H9" s="124"/>
      <c r="I9" s="13"/>
      <c r="J9" s="226"/>
      <c r="K9" s="226"/>
      <c r="L9" s="29"/>
      <c r="M9" s="29"/>
      <c r="N9" s="29"/>
      <c r="O9" s="29"/>
      <c r="P9" s="29"/>
      <c r="Q9" s="29"/>
      <c r="R9" s="29"/>
      <c r="S9" s="29"/>
      <c r="T9" s="29"/>
      <c r="U9" s="29">
        <v>1</v>
      </c>
      <c r="V9" s="28"/>
      <c r="W9" s="233"/>
      <c r="X9" s="31"/>
    </row>
    <row r="10" spans="1:24" ht="14.25" customHeight="1">
      <c r="A10" s="197">
        <v>2</v>
      </c>
      <c r="B10" s="198" t="s">
        <v>232</v>
      </c>
      <c r="C10" s="199" t="s">
        <v>231</v>
      </c>
      <c r="D10" s="22" t="s">
        <v>237</v>
      </c>
      <c r="E10" s="14">
        <v>1</v>
      </c>
      <c r="F10" s="22" t="s">
        <v>233</v>
      </c>
      <c r="G10" s="211" t="s">
        <v>332</v>
      </c>
      <c r="H10" s="234">
        <v>1042.1400000000001</v>
      </c>
      <c r="I10" s="13"/>
      <c r="J10" s="13"/>
      <c r="K10" s="13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33"/>
      <c r="X10" s="32"/>
    </row>
    <row r="11" spans="1:24" ht="30" customHeight="1">
      <c r="A11" s="197"/>
      <c r="B11" s="198"/>
      <c r="C11" s="199"/>
      <c r="D11" s="22" t="s">
        <v>238</v>
      </c>
      <c r="E11" s="14">
        <v>2</v>
      </c>
      <c r="F11" s="22" t="s">
        <v>234</v>
      </c>
      <c r="G11" s="211"/>
      <c r="H11" s="234"/>
      <c r="I11" s="13"/>
      <c r="J11" s="13"/>
      <c r="K11" s="13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33"/>
      <c r="X11" s="32"/>
    </row>
    <row r="12" spans="1:24" ht="31.5" customHeight="1">
      <c r="A12" s="197"/>
      <c r="B12" s="198"/>
      <c r="C12" s="199"/>
      <c r="D12" s="22" t="s">
        <v>239</v>
      </c>
      <c r="E12" s="14">
        <v>3</v>
      </c>
      <c r="F12" s="22" t="s">
        <v>235</v>
      </c>
      <c r="G12" s="211"/>
      <c r="H12" s="234"/>
      <c r="I12" s="13"/>
      <c r="J12" s="13"/>
      <c r="K12" s="13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33"/>
      <c r="X12" s="32"/>
    </row>
    <row r="13" spans="1:24" ht="18.75" customHeight="1">
      <c r="A13" s="197"/>
      <c r="B13" s="198"/>
      <c r="C13" s="199"/>
      <c r="D13" s="74" t="s">
        <v>240</v>
      </c>
      <c r="E13" s="14">
        <v>4</v>
      </c>
      <c r="F13" s="22" t="s">
        <v>236</v>
      </c>
      <c r="G13" s="211"/>
      <c r="H13" s="234"/>
      <c r="I13" s="13"/>
      <c r="J13" s="13"/>
      <c r="K13" s="13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33"/>
      <c r="X13" s="32"/>
    </row>
    <row r="14" spans="1:24" s="6" customFormat="1" ht="30" customHeight="1">
      <c r="A14" s="197">
        <v>3</v>
      </c>
      <c r="B14" s="198" t="s">
        <v>241</v>
      </c>
      <c r="C14" s="199" t="s">
        <v>242</v>
      </c>
      <c r="D14" s="22" t="s">
        <v>116</v>
      </c>
      <c r="E14" s="14">
        <v>1</v>
      </c>
      <c r="F14" s="19" t="s">
        <v>243</v>
      </c>
      <c r="G14" s="203" t="s">
        <v>304</v>
      </c>
      <c r="H14" s="124">
        <v>532.78</v>
      </c>
      <c r="I14" s="13"/>
      <c r="J14" s="224" t="s">
        <v>362</v>
      </c>
      <c r="K14" s="224" t="s">
        <v>339</v>
      </c>
      <c r="L14" s="29"/>
      <c r="M14" s="29"/>
      <c r="N14" s="29"/>
      <c r="O14" s="29"/>
      <c r="P14" s="29"/>
      <c r="Q14" s="29"/>
      <c r="R14" s="29"/>
      <c r="S14" s="29"/>
      <c r="T14" s="29"/>
      <c r="U14" s="29">
        <v>1</v>
      </c>
      <c r="V14" s="28"/>
      <c r="W14" s="235">
        <v>105.84</v>
      </c>
      <c r="X14" s="30"/>
    </row>
    <row r="15" spans="1:24" s="16" customFormat="1" ht="30" customHeight="1">
      <c r="A15" s="197"/>
      <c r="B15" s="198"/>
      <c r="C15" s="199"/>
      <c r="D15" s="22" t="s">
        <v>244</v>
      </c>
      <c r="E15" s="14">
        <v>2</v>
      </c>
      <c r="F15" s="19" t="s">
        <v>378</v>
      </c>
      <c r="G15" s="203"/>
      <c r="H15" s="124"/>
      <c r="I15" s="13"/>
      <c r="J15" s="226"/>
      <c r="K15" s="226"/>
      <c r="L15" s="29"/>
      <c r="M15" s="29"/>
      <c r="N15" s="29"/>
      <c r="O15" s="29"/>
      <c r="P15" s="29"/>
      <c r="Q15" s="29"/>
      <c r="R15" s="29">
        <v>1</v>
      </c>
      <c r="S15" s="28"/>
      <c r="T15" s="28"/>
      <c r="U15" s="28"/>
      <c r="V15" s="28"/>
      <c r="W15" s="235"/>
      <c r="X15" s="19" t="s">
        <v>375</v>
      </c>
    </row>
    <row r="16" spans="1:24" ht="30" customHeight="1">
      <c r="A16" s="197">
        <v>4</v>
      </c>
      <c r="B16" s="198" t="s">
        <v>245</v>
      </c>
      <c r="C16" s="199" t="s">
        <v>246</v>
      </c>
      <c r="D16" s="22" t="s">
        <v>250</v>
      </c>
      <c r="E16" s="14">
        <v>1</v>
      </c>
      <c r="F16" s="19" t="s">
        <v>247</v>
      </c>
      <c r="G16" s="203" t="s">
        <v>306</v>
      </c>
      <c r="H16" s="124">
        <v>821.09</v>
      </c>
      <c r="I16" s="13"/>
      <c r="J16" s="224" t="s">
        <v>361</v>
      </c>
      <c r="K16" s="224" t="s">
        <v>339</v>
      </c>
      <c r="L16" s="29"/>
      <c r="M16" s="29"/>
      <c r="N16" s="29"/>
      <c r="O16" s="29"/>
      <c r="P16" s="29"/>
      <c r="Q16" s="29"/>
      <c r="R16" s="29">
        <v>1</v>
      </c>
      <c r="S16" s="28"/>
      <c r="T16" s="28"/>
      <c r="U16" s="28"/>
      <c r="V16" s="28"/>
      <c r="W16" s="235">
        <v>183.84</v>
      </c>
      <c r="X16" s="30"/>
    </row>
    <row r="17" spans="1:24" ht="30" customHeight="1">
      <c r="A17" s="197"/>
      <c r="B17" s="198"/>
      <c r="C17" s="199"/>
      <c r="D17" s="22" t="s">
        <v>251</v>
      </c>
      <c r="E17" s="14">
        <v>2</v>
      </c>
      <c r="F17" s="19" t="s">
        <v>248</v>
      </c>
      <c r="G17" s="203"/>
      <c r="H17" s="124"/>
      <c r="I17" s="13"/>
      <c r="J17" s="225"/>
      <c r="K17" s="225"/>
      <c r="L17" s="29"/>
      <c r="M17" s="29"/>
      <c r="N17" s="29"/>
      <c r="O17" s="29"/>
      <c r="P17" s="29"/>
      <c r="Q17" s="29"/>
      <c r="R17" s="29">
        <v>1</v>
      </c>
      <c r="S17" s="28"/>
      <c r="T17" s="28"/>
      <c r="U17" s="28"/>
      <c r="V17" s="28"/>
      <c r="W17" s="235"/>
      <c r="X17" s="19" t="s">
        <v>375</v>
      </c>
    </row>
    <row r="18" spans="1:24" ht="30" customHeight="1">
      <c r="A18" s="197"/>
      <c r="B18" s="198"/>
      <c r="C18" s="199"/>
      <c r="D18" s="74" t="s">
        <v>252</v>
      </c>
      <c r="E18" s="14">
        <v>3</v>
      </c>
      <c r="F18" s="19" t="s">
        <v>249</v>
      </c>
      <c r="G18" s="203"/>
      <c r="H18" s="124"/>
      <c r="I18" s="13"/>
      <c r="J18" s="226"/>
      <c r="K18" s="226"/>
      <c r="L18" s="29"/>
      <c r="M18" s="29"/>
      <c r="N18" s="29"/>
      <c r="O18" s="29"/>
      <c r="P18" s="29"/>
      <c r="Q18" s="29"/>
      <c r="R18" s="29">
        <v>1</v>
      </c>
      <c r="S18" s="28"/>
      <c r="T18" s="28"/>
      <c r="U18" s="28"/>
      <c r="V18" s="28"/>
      <c r="W18" s="235"/>
      <c r="X18" s="30"/>
    </row>
    <row r="19" spans="1:24" ht="25.5" customHeight="1">
      <c r="A19" s="197">
        <v>5</v>
      </c>
      <c r="B19" s="198" t="s">
        <v>253</v>
      </c>
      <c r="C19" s="199" t="s">
        <v>42</v>
      </c>
      <c r="D19" s="22" t="s">
        <v>256</v>
      </c>
      <c r="E19" s="14">
        <v>1</v>
      </c>
      <c r="F19" s="22" t="s">
        <v>254</v>
      </c>
      <c r="G19" s="211" t="s">
        <v>307</v>
      </c>
      <c r="H19" s="124">
        <v>540.69000000000005</v>
      </c>
      <c r="I19" s="13"/>
      <c r="J19" s="224" t="s">
        <v>358</v>
      </c>
      <c r="K19" s="224" t="s">
        <v>339</v>
      </c>
      <c r="L19" s="29"/>
      <c r="M19" s="29"/>
      <c r="N19" s="29"/>
      <c r="O19" s="29"/>
      <c r="P19" s="29"/>
      <c r="Q19" s="29"/>
      <c r="R19" s="29">
        <v>1</v>
      </c>
      <c r="S19" s="28"/>
      <c r="T19" s="28"/>
      <c r="U19" s="28"/>
      <c r="V19" s="28"/>
      <c r="W19" s="233">
        <v>173.79</v>
      </c>
      <c r="X19" s="31"/>
    </row>
    <row r="20" spans="1:24" ht="54" customHeight="1">
      <c r="A20" s="197"/>
      <c r="B20" s="198"/>
      <c r="C20" s="199"/>
      <c r="D20" s="22" t="s">
        <v>83</v>
      </c>
      <c r="E20" s="14">
        <v>2</v>
      </c>
      <c r="F20" s="22" t="s">
        <v>255</v>
      </c>
      <c r="G20" s="211"/>
      <c r="H20" s="124"/>
      <c r="I20" s="13"/>
      <c r="J20" s="226"/>
      <c r="K20" s="226"/>
      <c r="L20" s="29"/>
      <c r="M20" s="29"/>
      <c r="N20" s="29"/>
      <c r="O20" s="29"/>
      <c r="P20" s="29"/>
      <c r="Q20" s="29"/>
      <c r="R20" s="29">
        <v>1</v>
      </c>
      <c r="S20" s="28"/>
      <c r="T20" s="28"/>
      <c r="U20" s="28"/>
      <c r="V20" s="28"/>
      <c r="W20" s="233"/>
      <c r="X20" s="43" t="s">
        <v>374</v>
      </c>
    </row>
    <row r="21" spans="1:24" ht="25.5" customHeight="1">
      <c r="A21" s="197">
        <v>6</v>
      </c>
      <c r="B21" s="198" t="s">
        <v>257</v>
      </c>
      <c r="C21" s="199" t="s">
        <v>258</v>
      </c>
      <c r="D21" s="22" t="s">
        <v>262</v>
      </c>
      <c r="E21" s="14">
        <v>1</v>
      </c>
      <c r="F21" s="19" t="s">
        <v>259</v>
      </c>
      <c r="G21" s="211" t="s">
        <v>308</v>
      </c>
      <c r="H21" s="124">
        <v>812.58</v>
      </c>
      <c r="I21" s="13">
        <v>1</v>
      </c>
      <c r="J21" s="224" t="s">
        <v>357</v>
      </c>
      <c r="K21" s="224" t="s">
        <v>339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33">
        <v>301.81</v>
      </c>
      <c r="X21" s="43" t="s">
        <v>323</v>
      </c>
    </row>
    <row r="22" spans="1:24" ht="26.25" customHeight="1">
      <c r="A22" s="197"/>
      <c r="B22" s="198"/>
      <c r="C22" s="199"/>
      <c r="D22" s="22" t="s">
        <v>258</v>
      </c>
      <c r="E22" s="14">
        <v>2</v>
      </c>
      <c r="F22" s="19" t="s">
        <v>260</v>
      </c>
      <c r="G22" s="211"/>
      <c r="H22" s="124"/>
      <c r="I22" s="13"/>
      <c r="J22" s="225"/>
      <c r="K22" s="225"/>
      <c r="L22" s="29"/>
      <c r="M22" s="29"/>
      <c r="N22" s="29"/>
      <c r="O22" s="29"/>
      <c r="P22" s="29"/>
      <c r="Q22" s="29"/>
      <c r="R22" s="29"/>
      <c r="S22" s="29"/>
      <c r="T22" s="29"/>
      <c r="U22" s="29">
        <v>1</v>
      </c>
      <c r="V22" s="28"/>
      <c r="W22" s="233"/>
      <c r="X22" s="31" t="s">
        <v>337</v>
      </c>
    </row>
    <row r="23" spans="1:24" ht="21.75" customHeight="1">
      <c r="A23" s="197"/>
      <c r="B23" s="198"/>
      <c r="C23" s="199"/>
      <c r="D23" s="74" t="s">
        <v>263</v>
      </c>
      <c r="E23" s="14">
        <v>3</v>
      </c>
      <c r="F23" s="19" t="s">
        <v>261</v>
      </c>
      <c r="G23" s="211"/>
      <c r="H23" s="124"/>
      <c r="I23" s="13"/>
      <c r="J23" s="226"/>
      <c r="K23" s="226"/>
      <c r="L23" s="29"/>
      <c r="M23" s="29"/>
      <c r="N23" s="29"/>
      <c r="O23" s="29"/>
      <c r="P23" s="29"/>
      <c r="Q23" s="29"/>
      <c r="R23" s="29"/>
      <c r="S23" s="29"/>
      <c r="T23" s="29"/>
      <c r="U23" s="29">
        <v>1</v>
      </c>
      <c r="V23" s="28"/>
      <c r="W23" s="233"/>
      <c r="X23" s="31"/>
    </row>
    <row r="24" spans="1:24">
      <c r="A24" s="1"/>
      <c r="B24" s="1"/>
      <c r="C24" s="228" t="s">
        <v>23</v>
      </c>
      <c r="D24" s="228"/>
      <c r="E24" s="73">
        <f>E9+E13+E15+E18+E20+E23</f>
        <v>17</v>
      </c>
      <c r="F24" s="1"/>
      <c r="G24" s="1"/>
      <c r="H24" s="80">
        <f>SUM(H7:H23)</f>
        <v>4541.2300000000005</v>
      </c>
      <c r="I24" s="1">
        <f>SUM(I7:I23)</f>
        <v>1</v>
      </c>
      <c r="J24" s="1"/>
      <c r="K24" s="1"/>
      <c r="L24" s="83">
        <f>SUM(L7:L23)</f>
        <v>0</v>
      </c>
      <c r="M24" s="83">
        <f t="shared" ref="M24:W24" si="0">SUM(M7:M23)</f>
        <v>0</v>
      </c>
      <c r="N24" s="83">
        <f t="shared" si="0"/>
        <v>0</v>
      </c>
      <c r="O24" s="83">
        <f t="shared" si="0"/>
        <v>0</v>
      </c>
      <c r="P24" s="83">
        <f t="shared" si="0"/>
        <v>0</v>
      </c>
      <c r="Q24" s="83">
        <f t="shared" si="0"/>
        <v>0</v>
      </c>
      <c r="R24" s="83">
        <f t="shared" si="0"/>
        <v>7</v>
      </c>
      <c r="S24" s="83">
        <f t="shared" si="0"/>
        <v>0</v>
      </c>
      <c r="T24" s="83">
        <f t="shared" si="0"/>
        <v>0</v>
      </c>
      <c r="U24" s="83">
        <f>SUM(U7:U23)</f>
        <v>5</v>
      </c>
      <c r="V24" s="83">
        <f t="shared" si="0"/>
        <v>0</v>
      </c>
      <c r="W24" s="83">
        <f t="shared" si="0"/>
        <v>1112.1199999999999</v>
      </c>
      <c r="X24" s="1"/>
    </row>
  </sheetData>
  <mergeCells count="73">
    <mergeCell ref="W16:W18"/>
    <mergeCell ref="J14:J15"/>
    <mergeCell ref="K14:K15"/>
    <mergeCell ref="W14:W15"/>
    <mergeCell ref="A16:A18"/>
    <mergeCell ref="B16:B18"/>
    <mergeCell ref="C16:C18"/>
    <mergeCell ref="G16:G18"/>
    <mergeCell ref="H16:H18"/>
    <mergeCell ref="J16:J18"/>
    <mergeCell ref="K16:K18"/>
    <mergeCell ref="H14:H15"/>
    <mergeCell ref="C24:D24"/>
    <mergeCell ref="A14:A15"/>
    <mergeCell ref="B14:B15"/>
    <mergeCell ref="C14:C15"/>
    <mergeCell ref="G14:G15"/>
    <mergeCell ref="K19:K20"/>
    <mergeCell ref="W19:W20"/>
    <mergeCell ref="A21:A23"/>
    <mergeCell ref="B21:B23"/>
    <mergeCell ref="C21:C23"/>
    <mergeCell ref="G21:G23"/>
    <mergeCell ref="H21:H23"/>
    <mergeCell ref="J21:J23"/>
    <mergeCell ref="K21:K23"/>
    <mergeCell ref="W21:W23"/>
    <mergeCell ref="A19:A20"/>
    <mergeCell ref="B19:B20"/>
    <mergeCell ref="C19:C20"/>
    <mergeCell ref="G19:G20"/>
    <mergeCell ref="H19:H20"/>
    <mergeCell ref="J19:J20"/>
    <mergeCell ref="W10:W13"/>
    <mergeCell ref="A7:A9"/>
    <mergeCell ref="B7:B9"/>
    <mergeCell ref="C7:C9"/>
    <mergeCell ref="G7:G9"/>
    <mergeCell ref="H7:H9"/>
    <mergeCell ref="J7:J9"/>
    <mergeCell ref="K7:K9"/>
    <mergeCell ref="W7:W9"/>
    <mergeCell ref="A10:A13"/>
    <mergeCell ref="B10:B13"/>
    <mergeCell ref="C10:C13"/>
    <mergeCell ref="G10:G13"/>
    <mergeCell ref="H10:H13"/>
    <mergeCell ref="V5:V6"/>
    <mergeCell ref="G4:G6"/>
    <mergeCell ref="H4:H6"/>
    <mergeCell ref="I4:V4"/>
    <mergeCell ref="W4:W6"/>
    <mergeCell ref="N5:N6"/>
    <mergeCell ref="O5:P5"/>
    <mergeCell ref="Q5:R5"/>
    <mergeCell ref="S5:T5"/>
    <mergeCell ref="U5:U6"/>
    <mergeCell ref="A1:X1"/>
    <mergeCell ref="A2:I2"/>
    <mergeCell ref="W2:X2"/>
    <mergeCell ref="A3:X3"/>
    <mergeCell ref="A4:A6"/>
    <mergeCell ref="B4:B6"/>
    <mergeCell ref="C4:C6"/>
    <mergeCell ref="D4:D6"/>
    <mergeCell ref="E4:E6"/>
    <mergeCell ref="F4:F6"/>
    <mergeCell ref="X4:X6"/>
    <mergeCell ref="I5:I6"/>
    <mergeCell ref="J5:J6"/>
    <mergeCell ref="K5:K6"/>
    <mergeCell ref="L5:L6"/>
    <mergeCell ref="M5:M6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6"/>
  <sheetViews>
    <sheetView workbookViewId="0">
      <pane xSplit="1" ySplit="6" topLeftCell="B1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7" sqref="R7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6.85546875" customWidth="1"/>
    <col min="24" max="24" width="13.28515625" customWidth="1"/>
  </cols>
  <sheetData>
    <row r="1" spans="1:24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>
      <c r="A2" s="205" t="s">
        <v>24</v>
      </c>
      <c r="B2" s="205"/>
      <c r="C2" s="205"/>
      <c r="D2" s="205"/>
      <c r="E2" s="205"/>
      <c r="F2" s="205"/>
      <c r="G2" s="205"/>
      <c r="H2" s="205"/>
      <c r="I2" s="205"/>
      <c r="J2" s="60"/>
      <c r="K2" s="60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209" t="str">
        <f>Summary!X3</f>
        <v>Date:-31.01.2014</v>
      </c>
      <c r="X2" s="210"/>
    </row>
    <row r="3" spans="1:24" ht="20.25" customHeight="1">
      <c r="A3" s="208" t="s">
        <v>408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4" ht="15" customHeight="1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0</v>
      </c>
      <c r="F4" s="206" t="s">
        <v>4</v>
      </c>
      <c r="G4" s="206" t="s">
        <v>5</v>
      </c>
      <c r="H4" s="206" t="s">
        <v>6</v>
      </c>
      <c r="I4" s="216" t="s">
        <v>16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06" t="s">
        <v>21</v>
      </c>
      <c r="X4" s="217" t="s">
        <v>14</v>
      </c>
    </row>
    <row r="5" spans="1:24" ht="24" customHeight="1">
      <c r="A5" s="206"/>
      <c r="B5" s="206"/>
      <c r="C5" s="206"/>
      <c r="D5" s="206"/>
      <c r="E5" s="206"/>
      <c r="F5" s="206"/>
      <c r="G5" s="206"/>
      <c r="H5" s="206"/>
      <c r="I5" s="218" t="s">
        <v>7</v>
      </c>
      <c r="J5" s="206" t="s">
        <v>341</v>
      </c>
      <c r="K5" s="206" t="s">
        <v>342</v>
      </c>
      <c r="L5" s="216" t="s">
        <v>15</v>
      </c>
      <c r="M5" s="218" t="s">
        <v>10</v>
      </c>
      <c r="N5" s="206" t="s">
        <v>9</v>
      </c>
      <c r="O5" s="207" t="s">
        <v>17</v>
      </c>
      <c r="P5" s="207"/>
      <c r="Q5" s="206" t="s">
        <v>18</v>
      </c>
      <c r="R5" s="206"/>
      <c r="S5" s="206" t="s">
        <v>311</v>
      </c>
      <c r="T5" s="206"/>
      <c r="U5" s="207" t="s">
        <v>13</v>
      </c>
      <c r="V5" s="206" t="s">
        <v>8</v>
      </c>
      <c r="W5" s="206"/>
      <c r="X5" s="217"/>
    </row>
    <row r="6" spans="1:24" ht="16.5" customHeight="1">
      <c r="A6" s="206"/>
      <c r="B6" s="206"/>
      <c r="C6" s="206"/>
      <c r="D6" s="206"/>
      <c r="E6" s="206"/>
      <c r="F6" s="206"/>
      <c r="G6" s="206"/>
      <c r="H6" s="206"/>
      <c r="I6" s="218"/>
      <c r="J6" s="206"/>
      <c r="K6" s="206"/>
      <c r="L6" s="216"/>
      <c r="M6" s="218"/>
      <c r="N6" s="206"/>
      <c r="O6" s="20" t="s">
        <v>11</v>
      </c>
      <c r="P6" s="20" t="s">
        <v>12</v>
      </c>
      <c r="Q6" s="20" t="s">
        <v>11</v>
      </c>
      <c r="R6" s="20" t="s">
        <v>12</v>
      </c>
      <c r="S6" s="20" t="s">
        <v>11</v>
      </c>
      <c r="T6" s="20" t="s">
        <v>12</v>
      </c>
      <c r="U6" s="207"/>
      <c r="V6" s="206"/>
      <c r="W6" s="206"/>
      <c r="X6" s="217"/>
    </row>
    <row r="7" spans="1:24" ht="25.5" customHeight="1">
      <c r="A7" s="197">
        <v>1</v>
      </c>
      <c r="B7" s="198" t="s">
        <v>104</v>
      </c>
      <c r="C7" s="199" t="s">
        <v>105</v>
      </c>
      <c r="D7" s="22" t="s">
        <v>109</v>
      </c>
      <c r="E7" s="14">
        <v>1</v>
      </c>
      <c r="F7" s="22" t="s">
        <v>106</v>
      </c>
      <c r="G7" s="211" t="s">
        <v>309</v>
      </c>
      <c r="H7" s="124">
        <v>800.55</v>
      </c>
      <c r="I7" s="13"/>
      <c r="J7" s="224" t="s">
        <v>354</v>
      </c>
      <c r="K7" s="224" t="s">
        <v>339</v>
      </c>
      <c r="L7" s="29"/>
      <c r="M7" s="29"/>
      <c r="N7" s="29"/>
      <c r="O7" s="29"/>
      <c r="P7" s="29"/>
      <c r="Q7" s="29"/>
      <c r="R7" s="29">
        <v>1</v>
      </c>
      <c r="S7" s="28"/>
      <c r="T7" s="28"/>
      <c r="U7" s="28"/>
      <c r="V7" s="28"/>
      <c r="W7" s="235">
        <v>214.33</v>
      </c>
      <c r="X7" s="31"/>
    </row>
    <row r="8" spans="1:24" ht="30" customHeight="1">
      <c r="A8" s="197"/>
      <c r="B8" s="198"/>
      <c r="C8" s="199"/>
      <c r="D8" s="22" t="s">
        <v>110</v>
      </c>
      <c r="E8" s="14">
        <v>2</v>
      </c>
      <c r="F8" s="22" t="s">
        <v>107</v>
      </c>
      <c r="G8" s="211"/>
      <c r="H8" s="124"/>
      <c r="I8" s="13"/>
      <c r="J8" s="225"/>
      <c r="K8" s="225"/>
      <c r="L8" s="29"/>
      <c r="M8" s="29">
        <v>1</v>
      </c>
      <c r="N8" s="91"/>
      <c r="O8" s="91"/>
      <c r="Q8" s="28"/>
      <c r="R8" s="28"/>
      <c r="S8" s="28"/>
      <c r="T8" s="28"/>
      <c r="U8" s="28"/>
      <c r="V8" s="28"/>
      <c r="W8" s="235"/>
      <c r="X8" s="31" t="s">
        <v>321</v>
      </c>
    </row>
    <row r="9" spans="1:24" ht="29.25" customHeight="1">
      <c r="A9" s="197"/>
      <c r="B9" s="198"/>
      <c r="C9" s="199"/>
      <c r="D9" s="23" t="s">
        <v>105</v>
      </c>
      <c r="E9" s="14">
        <v>3</v>
      </c>
      <c r="F9" s="22" t="s">
        <v>108</v>
      </c>
      <c r="G9" s="211"/>
      <c r="H9" s="124"/>
      <c r="I9" s="13"/>
      <c r="J9" s="226"/>
      <c r="K9" s="226"/>
      <c r="L9" s="29"/>
      <c r="M9" s="29"/>
      <c r="N9" s="29"/>
      <c r="O9" s="29"/>
      <c r="P9" s="29"/>
      <c r="Q9" s="29"/>
      <c r="R9" s="29">
        <v>1</v>
      </c>
      <c r="S9" s="28"/>
      <c r="T9" s="28"/>
      <c r="U9" s="28"/>
      <c r="V9" s="28"/>
      <c r="W9" s="235"/>
      <c r="X9" s="31"/>
    </row>
    <row r="10" spans="1:24" ht="38.25" customHeight="1">
      <c r="A10" s="236">
        <v>2</v>
      </c>
      <c r="B10" s="198" t="s">
        <v>117</v>
      </c>
      <c r="C10" s="199" t="s">
        <v>46</v>
      </c>
      <c r="D10" s="24" t="s">
        <v>47</v>
      </c>
      <c r="E10" s="14">
        <v>1</v>
      </c>
      <c r="F10" s="22" t="s">
        <v>327</v>
      </c>
      <c r="G10" s="211" t="s">
        <v>310</v>
      </c>
      <c r="H10" s="124">
        <v>553.89</v>
      </c>
      <c r="I10" s="13"/>
      <c r="J10" s="224" t="s">
        <v>355</v>
      </c>
      <c r="K10" s="224" t="s">
        <v>339</v>
      </c>
      <c r="L10" s="29"/>
      <c r="M10" s="29">
        <v>1</v>
      </c>
      <c r="N10" s="28"/>
      <c r="O10" s="28"/>
      <c r="P10" s="28"/>
      <c r="Q10" s="28"/>
      <c r="R10" s="28"/>
      <c r="S10" s="28"/>
      <c r="T10" s="28"/>
      <c r="U10" s="28"/>
      <c r="V10" s="28"/>
      <c r="W10" s="235">
        <v>90.94</v>
      </c>
      <c r="X10" s="47" t="s">
        <v>334</v>
      </c>
    </row>
    <row r="11" spans="1:24" ht="47.25" customHeight="1">
      <c r="A11" s="237"/>
      <c r="B11" s="198"/>
      <c r="C11" s="199"/>
      <c r="D11" s="22" t="s">
        <v>112</v>
      </c>
      <c r="E11" s="14">
        <v>2</v>
      </c>
      <c r="F11" s="22" t="s">
        <v>111</v>
      </c>
      <c r="G11" s="211"/>
      <c r="H11" s="124"/>
      <c r="I11" s="13"/>
      <c r="J11" s="226"/>
      <c r="K11" s="226"/>
      <c r="L11" s="29"/>
      <c r="M11" s="29"/>
      <c r="N11" s="29"/>
      <c r="O11" s="29"/>
      <c r="P11" s="29"/>
      <c r="Q11" s="29"/>
      <c r="R11" s="29">
        <v>1</v>
      </c>
      <c r="S11" s="28"/>
      <c r="T11" s="28"/>
      <c r="U11" s="28"/>
      <c r="V11" s="28"/>
      <c r="W11" s="235"/>
      <c r="X11" s="43" t="s">
        <v>372</v>
      </c>
    </row>
    <row r="12" spans="1:24" ht="33" customHeight="1">
      <c r="A12" s="236">
        <v>3</v>
      </c>
      <c r="B12" s="198" t="s">
        <v>118</v>
      </c>
      <c r="C12" s="199" t="s">
        <v>113</v>
      </c>
      <c r="D12" s="22" t="s">
        <v>116</v>
      </c>
      <c r="E12" s="14">
        <v>1</v>
      </c>
      <c r="F12" s="22" t="s">
        <v>114</v>
      </c>
      <c r="G12" s="211" t="s">
        <v>297</v>
      </c>
      <c r="H12" s="124">
        <v>526.89</v>
      </c>
      <c r="I12" s="13"/>
      <c r="J12" s="224" t="s">
        <v>350</v>
      </c>
      <c r="K12" s="224" t="s">
        <v>339</v>
      </c>
      <c r="L12" s="29"/>
      <c r="M12" s="29"/>
      <c r="N12" s="29"/>
      <c r="O12" s="29"/>
      <c r="P12" s="29"/>
      <c r="Q12" s="29"/>
      <c r="R12" s="29">
        <v>1</v>
      </c>
      <c r="S12" s="28"/>
      <c r="T12" s="28"/>
      <c r="U12" s="28"/>
      <c r="V12" s="28"/>
      <c r="W12" s="233">
        <v>188.74</v>
      </c>
      <c r="X12" s="43" t="s">
        <v>373</v>
      </c>
    </row>
    <row r="13" spans="1:24" ht="33.75" customHeight="1">
      <c r="A13" s="237"/>
      <c r="B13" s="198"/>
      <c r="C13" s="199"/>
      <c r="D13" s="22" t="s">
        <v>113</v>
      </c>
      <c r="E13" s="14">
        <v>2</v>
      </c>
      <c r="F13" s="22" t="s">
        <v>115</v>
      </c>
      <c r="G13" s="211"/>
      <c r="H13" s="124"/>
      <c r="I13" s="13"/>
      <c r="J13" s="226"/>
      <c r="K13" s="226"/>
      <c r="L13" s="29"/>
      <c r="M13" s="29"/>
      <c r="N13" s="29"/>
      <c r="O13" s="29"/>
      <c r="P13" s="29"/>
      <c r="Q13" s="29"/>
      <c r="R13" s="29">
        <v>1</v>
      </c>
      <c r="S13" s="28"/>
      <c r="T13" s="28"/>
      <c r="U13" s="28"/>
      <c r="V13" s="28"/>
      <c r="W13" s="233"/>
      <c r="X13" s="31"/>
    </row>
    <row r="14" spans="1:24">
      <c r="A14" s="1"/>
      <c r="B14" s="1"/>
      <c r="C14" s="228" t="s">
        <v>23</v>
      </c>
      <c r="D14" s="228"/>
      <c r="E14" s="73">
        <f>E9+E11+E13</f>
        <v>7</v>
      </c>
      <c r="F14" s="1"/>
      <c r="G14" s="1"/>
      <c r="H14" s="85">
        <f>H7+H10+H12</f>
        <v>1881.33</v>
      </c>
      <c r="I14" s="73">
        <f>SUM(I7:I13)</f>
        <v>0</v>
      </c>
      <c r="J14" s="83"/>
      <c r="K14" s="83"/>
      <c r="L14" s="83">
        <f t="shared" ref="L14:V14" si="0">SUM(L7:L13)</f>
        <v>0</v>
      </c>
      <c r="M14" s="83">
        <f t="shared" si="0"/>
        <v>2</v>
      </c>
      <c r="N14" s="83">
        <f t="shared" si="0"/>
        <v>0</v>
      </c>
      <c r="O14" s="83">
        <f t="shared" si="0"/>
        <v>0</v>
      </c>
      <c r="P14" s="83">
        <f t="shared" si="0"/>
        <v>0</v>
      </c>
      <c r="Q14" s="83">
        <f t="shared" si="0"/>
        <v>0</v>
      </c>
      <c r="R14" s="83">
        <f t="shared" si="0"/>
        <v>5</v>
      </c>
      <c r="S14" s="83">
        <f t="shared" si="0"/>
        <v>0</v>
      </c>
      <c r="T14" s="83">
        <f t="shared" si="0"/>
        <v>0</v>
      </c>
      <c r="U14" s="83">
        <f t="shared" si="0"/>
        <v>0</v>
      </c>
      <c r="V14" s="83">
        <f t="shared" si="0"/>
        <v>0</v>
      </c>
      <c r="W14" s="83">
        <f>W7+W10+W12</f>
        <v>494.01</v>
      </c>
      <c r="X14" s="1"/>
    </row>
    <row r="16" spans="1:24">
      <c r="A16" t="s">
        <v>329</v>
      </c>
    </row>
  </sheetData>
  <mergeCells count="51">
    <mergeCell ref="S5:T5"/>
    <mergeCell ref="N5:N6"/>
    <mergeCell ref="Q5:R5"/>
    <mergeCell ref="A3:X3"/>
    <mergeCell ref="W4:W6"/>
    <mergeCell ref="F4:F6"/>
    <mergeCell ref="A4:A6"/>
    <mergeCell ref="B4:B6"/>
    <mergeCell ref="J5:J6"/>
    <mergeCell ref="K5:K6"/>
    <mergeCell ref="A1:X1"/>
    <mergeCell ref="A2:I2"/>
    <mergeCell ref="V5:V6"/>
    <mergeCell ref="G4:G6"/>
    <mergeCell ref="H4:H6"/>
    <mergeCell ref="I4:V4"/>
    <mergeCell ref="X4:X6"/>
    <mergeCell ref="I5:I6"/>
    <mergeCell ref="L5:L6"/>
    <mergeCell ref="M5:M6"/>
    <mergeCell ref="O5:P5"/>
    <mergeCell ref="U5:U6"/>
    <mergeCell ref="C4:C6"/>
    <mergeCell ref="D4:D6"/>
    <mergeCell ref="E4:E6"/>
    <mergeCell ref="W2:X2"/>
    <mergeCell ref="C14:D14"/>
    <mergeCell ref="W7:W9"/>
    <mergeCell ref="A7:A9"/>
    <mergeCell ref="B7:B9"/>
    <mergeCell ref="C7:C9"/>
    <mergeCell ref="G7:G9"/>
    <mergeCell ref="H7:H9"/>
    <mergeCell ref="H12:H13"/>
    <mergeCell ref="W12:W13"/>
    <mergeCell ref="B10:B11"/>
    <mergeCell ref="C10:C11"/>
    <mergeCell ref="G10:G11"/>
    <mergeCell ref="H10:H11"/>
    <mergeCell ref="W10:W11"/>
    <mergeCell ref="A10:A11"/>
    <mergeCell ref="A12:A13"/>
    <mergeCell ref="B12:B13"/>
    <mergeCell ref="C12:C13"/>
    <mergeCell ref="G12:G13"/>
    <mergeCell ref="J7:J9"/>
    <mergeCell ref="K7:K9"/>
    <mergeCell ref="J10:J11"/>
    <mergeCell ref="K10:K11"/>
    <mergeCell ref="J12:J13"/>
    <mergeCell ref="K12:K13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2014-01-07T13:33:30Z</cp:lastPrinted>
  <dcterms:created xsi:type="dcterms:W3CDTF">2012-03-01T16:49:07Z</dcterms:created>
  <dcterms:modified xsi:type="dcterms:W3CDTF">2014-03-03T11:02:46Z</dcterms:modified>
</cp:coreProperties>
</file>